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20" yWindow="36" windowWidth="15036" windowHeight="7836" activeTab="7"/>
  </bookViews>
  <sheets>
    <sheet name="1-1" sheetId="11" r:id="rId1"/>
    <sheet name="1-2" sheetId="1" r:id="rId2"/>
    <sheet name="1-3" sheetId="14" r:id="rId3"/>
    <sheet name="2-1" sheetId="15" r:id="rId4"/>
    <sheet name="2-2" sheetId="19" r:id="rId5"/>
    <sheet name="2-3" sheetId="18" r:id="rId6"/>
    <sheet name="3-1" sheetId="20" r:id="rId7"/>
    <sheet name="kopsavilkums" sheetId="3" r:id="rId8"/>
  </sheets>
  <definedNames>
    <definedName name="_xlnm.Print_Area" localSheetId="4">'2-2'!$A$3:$P$67</definedName>
    <definedName name="_xlnm.Print_Titles" localSheetId="0">'1-1'!$10:$12</definedName>
    <definedName name="_xlnm.Print_Titles" localSheetId="1">'1-2'!$10:$12</definedName>
    <definedName name="_xlnm.Print_Titles" localSheetId="2">'1-3'!$10:$12</definedName>
    <definedName name="_xlnm.Print_Titles" localSheetId="3">'2-1'!$10:$12</definedName>
    <definedName name="_xlnm.Print_Titles" localSheetId="4">'2-2'!$12:$14</definedName>
  </definedNames>
  <calcPr calcId="145621" fullPrecision="0"/>
</workbook>
</file>

<file path=xl/calcChain.xml><?xml version="1.0" encoding="utf-8"?>
<calcChain xmlns="http://schemas.openxmlformats.org/spreadsheetml/2006/main">
  <c r="P26" i="20" l="1"/>
  <c r="O15" i="20"/>
  <c r="N15" i="20"/>
  <c r="L15" i="20"/>
  <c r="H38" i="1"/>
  <c r="K38" i="1"/>
  <c r="N45" i="19"/>
  <c r="N46" i="19"/>
  <c r="N47" i="19"/>
  <c r="O46" i="19"/>
  <c r="O47" i="19"/>
  <c r="L45" i="19"/>
  <c r="L46" i="19"/>
  <c r="L47" i="19"/>
  <c r="H46" i="19"/>
  <c r="M46" i="19" s="1"/>
  <c r="P46" i="19" s="1"/>
  <c r="H47" i="19"/>
  <c r="M47" i="19"/>
  <c r="P47" i="19" s="1"/>
  <c r="O51" i="19"/>
  <c r="O52" i="19"/>
  <c r="O53" i="19"/>
  <c r="O54" i="19"/>
  <c r="O55" i="19"/>
  <c r="O56" i="19"/>
  <c r="O57" i="19"/>
  <c r="O58" i="19"/>
  <c r="N51" i="19"/>
  <c r="N52" i="19"/>
  <c r="N53" i="19"/>
  <c r="N54" i="19"/>
  <c r="N55" i="19"/>
  <c r="N56" i="19"/>
  <c r="N57" i="19"/>
  <c r="N58" i="19"/>
  <c r="L51" i="19"/>
  <c r="L52" i="19"/>
  <c r="L53" i="19"/>
  <c r="L54" i="19"/>
  <c r="L55" i="19"/>
  <c r="L56" i="19"/>
  <c r="L57" i="19"/>
  <c r="L58" i="19"/>
  <c r="H51" i="19"/>
  <c r="M51" i="19" s="1"/>
  <c r="P51" i="19" s="1"/>
  <c r="H52" i="19"/>
  <c r="M52" i="19"/>
  <c r="P52" i="19" s="1"/>
  <c r="H53" i="19"/>
  <c r="M53" i="19" s="1"/>
  <c r="P53" i="19" s="1"/>
  <c r="H54" i="19"/>
  <c r="M54" i="19"/>
  <c r="P54" i="19" s="1"/>
  <c r="H55" i="19"/>
  <c r="M55" i="19" s="1"/>
  <c r="P55" i="19" s="1"/>
  <c r="H56" i="19"/>
  <c r="M56" i="19"/>
  <c r="P56" i="19" s="1"/>
  <c r="H57" i="19"/>
  <c r="M57" i="19" s="1"/>
  <c r="P57" i="19" s="1"/>
  <c r="H58" i="19"/>
  <c r="M58" i="19"/>
  <c r="P58" i="19" s="1"/>
  <c r="A50" i="19"/>
  <c r="A51" i="19" s="1"/>
  <c r="A52" i="19" s="1"/>
  <c r="A53" i="19" s="1"/>
  <c r="A54" i="19" s="1"/>
  <c r="A55" i="19" s="1"/>
  <c r="A56" i="19" s="1"/>
  <c r="A57" i="19" s="1"/>
  <c r="A32" i="19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17" i="19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E38" i="1"/>
  <c r="L38" i="1" s="1"/>
  <c r="E39" i="1"/>
  <c r="E29" i="1"/>
  <c r="E30" i="1"/>
  <c r="E27" i="1"/>
  <c r="E34" i="1"/>
  <c r="E24" i="1"/>
  <c r="E26" i="1"/>
  <c r="E23" i="1"/>
  <c r="P31" i="18"/>
  <c r="H20" i="3" s="1"/>
  <c r="H22" i="3"/>
  <c r="H15" i="20"/>
  <c r="M15" i="20"/>
  <c r="H16" i="20"/>
  <c r="H17" i="20"/>
  <c r="H18" i="20"/>
  <c r="H19" i="20"/>
  <c r="H20" i="20"/>
  <c r="H21" i="20"/>
  <c r="H22" i="20"/>
  <c r="H23" i="20"/>
  <c r="H24" i="20"/>
  <c r="P60" i="19"/>
  <c r="H19" i="3" s="1"/>
  <c r="H14" i="11"/>
  <c r="H14" i="15"/>
  <c r="K14" i="15"/>
  <c r="P35" i="14"/>
  <c r="P41" i="1"/>
  <c r="H15" i="3" s="1"/>
  <c r="P46" i="11"/>
  <c r="K16" i="20"/>
  <c r="K17" i="20"/>
  <c r="K18" i="20"/>
  <c r="K19" i="20"/>
  <c r="K20" i="20"/>
  <c r="K21" i="20"/>
  <c r="K22" i="20"/>
  <c r="K23" i="20"/>
  <c r="K24" i="20"/>
  <c r="O24" i="20"/>
  <c r="N24" i="20"/>
  <c r="M24" i="20"/>
  <c r="P24" i="20"/>
  <c r="L24" i="20"/>
  <c r="O23" i="20"/>
  <c r="N23" i="20"/>
  <c r="M23" i="20"/>
  <c r="P23" i="20" s="1"/>
  <c r="L23" i="20"/>
  <c r="O22" i="20"/>
  <c r="N22" i="20"/>
  <c r="M22" i="20"/>
  <c r="P22" i="20"/>
  <c r="L22" i="20"/>
  <c r="O21" i="20"/>
  <c r="N21" i="20"/>
  <c r="M21" i="20"/>
  <c r="P21" i="20" s="1"/>
  <c r="L21" i="20"/>
  <c r="O20" i="20"/>
  <c r="N20" i="20"/>
  <c r="M20" i="20"/>
  <c r="P20" i="20"/>
  <c r="L20" i="20"/>
  <c r="O19" i="20"/>
  <c r="N19" i="20"/>
  <c r="M19" i="20"/>
  <c r="P19" i="20" s="1"/>
  <c r="L19" i="20"/>
  <c r="O18" i="20"/>
  <c r="N18" i="20"/>
  <c r="M18" i="20"/>
  <c r="P18" i="20"/>
  <c r="L18" i="20"/>
  <c r="O17" i="20"/>
  <c r="N17" i="20"/>
  <c r="M17" i="20"/>
  <c r="P17" i="20" s="1"/>
  <c r="L17" i="20"/>
  <c r="O16" i="20"/>
  <c r="N16" i="20"/>
  <c r="N25" i="20" s="1"/>
  <c r="F22" i="3" s="1"/>
  <c r="M16" i="20"/>
  <c r="P16" i="20"/>
  <c r="L16" i="20"/>
  <c r="O25" i="20"/>
  <c r="G22" i="3" s="1"/>
  <c r="L25" i="20"/>
  <c r="I22" i="3" s="1"/>
  <c r="H13" i="18"/>
  <c r="M13" i="18" s="1"/>
  <c r="P41" i="15"/>
  <c r="H18" i="3" s="1"/>
  <c r="H14" i="3"/>
  <c r="H16" i="3"/>
  <c r="H17" i="19"/>
  <c r="K17" i="19" s="1"/>
  <c r="L17" i="19"/>
  <c r="N17" i="19"/>
  <c r="O17" i="19"/>
  <c r="H18" i="19"/>
  <c r="K18" i="19"/>
  <c r="L18" i="19"/>
  <c r="N18" i="19"/>
  <c r="O18" i="19"/>
  <c r="H19" i="19"/>
  <c r="K19" i="19" s="1"/>
  <c r="L19" i="19"/>
  <c r="N19" i="19"/>
  <c r="O19" i="19"/>
  <c r="H20" i="19"/>
  <c r="K20" i="19"/>
  <c r="L20" i="19"/>
  <c r="N20" i="19"/>
  <c r="O20" i="19"/>
  <c r="H21" i="19"/>
  <c r="K21" i="19" s="1"/>
  <c r="L21" i="19"/>
  <c r="N21" i="19"/>
  <c r="O21" i="19"/>
  <c r="H22" i="19"/>
  <c r="K22" i="19"/>
  <c r="L22" i="19"/>
  <c r="N22" i="19"/>
  <c r="O22" i="19"/>
  <c r="H23" i="19"/>
  <c r="K23" i="19" s="1"/>
  <c r="L23" i="19"/>
  <c r="N23" i="19"/>
  <c r="O23" i="19"/>
  <c r="H24" i="19"/>
  <c r="K24" i="19"/>
  <c r="L24" i="19"/>
  <c r="N24" i="19"/>
  <c r="O24" i="19"/>
  <c r="H25" i="19"/>
  <c r="K25" i="19" s="1"/>
  <c r="L25" i="19"/>
  <c r="N25" i="19"/>
  <c r="O25" i="19"/>
  <c r="H26" i="19"/>
  <c r="K26" i="19"/>
  <c r="L26" i="19"/>
  <c r="N26" i="19"/>
  <c r="O26" i="19"/>
  <c r="H27" i="19"/>
  <c r="K27" i="19" s="1"/>
  <c r="L27" i="19"/>
  <c r="N27" i="19"/>
  <c r="O27" i="19"/>
  <c r="H28" i="19"/>
  <c r="K28" i="19"/>
  <c r="L28" i="19"/>
  <c r="N28" i="19"/>
  <c r="O28" i="19"/>
  <c r="H29" i="19"/>
  <c r="K29" i="19" s="1"/>
  <c r="L29" i="19"/>
  <c r="N29" i="19"/>
  <c r="O29" i="19"/>
  <c r="H31" i="19"/>
  <c r="K31" i="19"/>
  <c r="L31" i="19"/>
  <c r="N31" i="19"/>
  <c r="O31" i="19"/>
  <c r="H32" i="19"/>
  <c r="K32" i="19" s="1"/>
  <c r="L32" i="19"/>
  <c r="N32" i="19"/>
  <c r="O32" i="19"/>
  <c r="H33" i="19"/>
  <c r="K33" i="19"/>
  <c r="L33" i="19"/>
  <c r="N33" i="19"/>
  <c r="O33" i="19"/>
  <c r="H34" i="19"/>
  <c r="K34" i="19" s="1"/>
  <c r="L34" i="19"/>
  <c r="N34" i="19"/>
  <c r="O34" i="19"/>
  <c r="H35" i="19"/>
  <c r="K35" i="19"/>
  <c r="L35" i="19"/>
  <c r="N35" i="19"/>
  <c r="O35" i="19"/>
  <c r="H36" i="19"/>
  <c r="K36" i="19" s="1"/>
  <c r="L36" i="19"/>
  <c r="N36" i="19"/>
  <c r="O36" i="19"/>
  <c r="H37" i="19"/>
  <c r="K37" i="19"/>
  <c r="L37" i="19"/>
  <c r="N37" i="19"/>
  <c r="O37" i="19"/>
  <c r="H38" i="19"/>
  <c r="K38" i="19" s="1"/>
  <c r="L38" i="19"/>
  <c r="N38" i="19"/>
  <c r="O38" i="19"/>
  <c r="H39" i="19"/>
  <c r="K39" i="19"/>
  <c r="L39" i="19"/>
  <c r="N39" i="19"/>
  <c r="O39" i="19"/>
  <c r="H40" i="19"/>
  <c r="K40" i="19" s="1"/>
  <c r="L40" i="19"/>
  <c r="N40" i="19"/>
  <c r="O40" i="19"/>
  <c r="H41" i="19"/>
  <c r="K41" i="19"/>
  <c r="L41" i="19"/>
  <c r="N41" i="19"/>
  <c r="O41" i="19"/>
  <c r="H42" i="19"/>
  <c r="K42" i="19" s="1"/>
  <c r="L42" i="19"/>
  <c r="N42" i="19"/>
  <c r="O42" i="19"/>
  <c r="H43" i="19"/>
  <c r="K43" i="19"/>
  <c r="L43" i="19"/>
  <c r="N43" i="19"/>
  <c r="O43" i="19"/>
  <c r="H44" i="19"/>
  <c r="K44" i="19" s="1"/>
  <c r="L44" i="19"/>
  <c r="N44" i="19"/>
  <c r="O44" i="19"/>
  <c r="H45" i="19"/>
  <c r="K45" i="19"/>
  <c r="O45" i="19"/>
  <c r="H49" i="19"/>
  <c r="K49" i="19" s="1"/>
  <c r="L49" i="19"/>
  <c r="N49" i="19"/>
  <c r="O49" i="19"/>
  <c r="H50" i="19"/>
  <c r="K50" i="19"/>
  <c r="L50" i="19"/>
  <c r="N50" i="19"/>
  <c r="O50" i="19"/>
  <c r="O16" i="19"/>
  <c r="N16" i="19"/>
  <c r="L16" i="19"/>
  <c r="H16" i="19"/>
  <c r="M16" i="19"/>
  <c r="H14" i="18"/>
  <c r="K14" i="18"/>
  <c r="L14" i="18"/>
  <c r="N14" i="18"/>
  <c r="O14" i="18"/>
  <c r="H15" i="18"/>
  <c r="K15" i="18" s="1"/>
  <c r="L15" i="18"/>
  <c r="N15" i="18"/>
  <c r="O15" i="18"/>
  <c r="H16" i="18"/>
  <c r="K16" i="18"/>
  <c r="L16" i="18"/>
  <c r="N16" i="18"/>
  <c r="O16" i="18"/>
  <c r="H17" i="18"/>
  <c r="K17" i="18" s="1"/>
  <c r="L17" i="18"/>
  <c r="N17" i="18"/>
  <c r="O17" i="18"/>
  <c r="H18" i="18"/>
  <c r="K18" i="18"/>
  <c r="L18" i="18"/>
  <c r="N18" i="18"/>
  <c r="O18" i="18"/>
  <c r="H19" i="18"/>
  <c r="K19" i="18" s="1"/>
  <c r="L19" i="18"/>
  <c r="N19" i="18"/>
  <c r="O19" i="18"/>
  <c r="H20" i="18"/>
  <c r="K20" i="18"/>
  <c r="L20" i="18"/>
  <c r="N20" i="18"/>
  <c r="O20" i="18"/>
  <c r="H21" i="18"/>
  <c r="K21" i="18" s="1"/>
  <c r="L21" i="18"/>
  <c r="N21" i="18"/>
  <c r="O21" i="18"/>
  <c r="H22" i="18"/>
  <c r="K22" i="18"/>
  <c r="L22" i="18"/>
  <c r="M22" i="18"/>
  <c r="N22" i="18"/>
  <c r="O22" i="18"/>
  <c r="H23" i="18"/>
  <c r="K23" i="18"/>
  <c r="L23" i="18"/>
  <c r="N23" i="18"/>
  <c r="O23" i="18"/>
  <c r="H24" i="18"/>
  <c r="K24" i="18" s="1"/>
  <c r="L24" i="18"/>
  <c r="N24" i="18"/>
  <c r="O24" i="18"/>
  <c r="H25" i="18"/>
  <c r="K25" i="18"/>
  <c r="L25" i="18"/>
  <c r="N25" i="18"/>
  <c r="O25" i="18"/>
  <c r="H26" i="18"/>
  <c r="K26" i="18" s="1"/>
  <c r="L26" i="18"/>
  <c r="N26" i="18"/>
  <c r="O26" i="18"/>
  <c r="H27" i="18"/>
  <c r="K27" i="18" s="1"/>
  <c r="L27" i="18"/>
  <c r="N27" i="18"/>
  <c r="O27" i="18"/>
  <c r="H29" i="18"/>
  <c r="K29" i="18"/>
  <c r="L29" i="18"/>
  <c r="N29" i="18"/>
  <c r="O29" i="18"/>
  <c r="O13" i="18"/>
  <c r="O30" i="18" s="1"/>
  <c r="G20" i="3" s="1"/>
  <c r="N13" i="18"/>
  <c r="N30" i="18" s="1"/>
  <c r="F20" i="3" s="1"/>
  <c r="L13" i="18"/>
  <c r="L30" i="18"/>
  <c r="I20" i="3" s="1"/>
  <c r="H15" i="15"/>
  <c r="K15" i="15"/>
  <c r="L15" i="15"/>
  <c r="M15" i="15"/>
  <c r="N15" i="15"/>
  <c r="O15" i="15"/>
  <c r="H16" i="15"/>
  <c r="K16" i="15"/>
  <c r="L16" i="15"/>
  <c r="N16" i="15"/>
  <c r="O16" i="15"/>
  <c r="H17" i="15"/>
  <c r="K17" i="15" s="1"/>
  <c r="L17" i="15"/>
  <c r="N17" i="15"/>
  <c r="O17" i="15"/>
  <c r="H18" i="15"/>
  <c r="K18" i="15"/>
  <c r="L18" i="15"/>
  <c r="N18" i="15"/>
  <c r="O18" i="15"/>
  <c r="H19" i="15"/>
  <c r="K19" i="15" s="1"/>
  <c r="L19" i="15"/>
  <c r="N19" i="15"/>
  <c r="O19" i="15"/>
  <c r="H20" i="15"/>
  <c r="K20" i="15" s="1"/>
  <c r="L20" i="15"/>
  <c r="N20" i="15"/>
  <c r="O20" i="15"/>
  <c r="H21" i="15"/>
  <c r="K21" i="15"/>
  <c r="L21" i="15"/>
  <c r="N21" i="15"/>
  <c r="O21" i="15"/>
  <c r="H22" i="15"/>
  <c r="K22" i="15" s="1"/>
  <c r="L22" i="15"/>
  <c r="N22" i="15"/>
  <c r="O22" i="15"/>
  <c r="H23" i="15"/>
  <c r="K23" i="15"/>
  <c r="L23" i="15"/>
  <c r="M23" i="15"/>
  <c r="N23" i="15"/>
  <c r="O23" i="15"/>
  <c r="H24" i="15"/>
  <c r="K24" i="15"/>
  <c r="L24" i="15"/>
  <c r="N24" i="15"/>
  <c r="O24" i="15"/>
  <c r="H25" i="15"/>
  <c r="K25" i="15" s="1"/>
  <c r="L25" i="15"/>
  <c r="N25" i="15"/>
  <c r="O25" i="15"/>
  <c r="H26" i="15"/>
  <c r="K26" i="15"/>
  <c r="L26" i="15"/>
  <c r="N26" i="15"/>
  <c r="O26" i="15"/>
  <c r="H27" i="15"/>
  <c r="K27" i="15" s="1"/>
  <c r="L27" i="15"/>
  <c r="N27" i="15"/>
  <c r="O27" i="15"/>
  <c r="H28" i="15"/>
  <c r="K28" i="15" s="1"/>
  <c r="L28" i="15"/>
  <c r="N28" i="15"/>
  <c r="O28" i="15"/>
  <c r="H29" i="15"/>
  <c r="K29" i="15"/>
  <c r="L29" i="15"/>
  <c r="N29" i="15"/>
  <c r="O29" i="15"/>
  <c r="H30" i="15"/>
  <c r="K30" i="15" s="1"/>
  <c r="L30" i="15"/>
  <c r="N30" i="15"/>
  <c r="O30" i="15"/>
  <c r="H31" i="15"/>
  <c r="K31" i="15"/>
  <c r="L31" i="15"/>
  <c r="M31" i="15"/>
  <c r="N31" i="15"/>
  <c r="O31" i="15"/>
  <c r="H32" i="15"/>
  <c r="K32" i="15"/>
  <c r="L32" i="15"/>
  <c r="N32" i="15"/>
  <c r="O32" i="15"/>
  <c r="H33" i="15"/>
  <c r="K33" i="15" s="1"/>
  <c r="L33" i="15"/>
  <c r="N33" i="15"/>
  <c r="O33" i="15"/>
  <c r="H34" i="15"/>
  <c r="K34" i="15"/>
  <c r="L34" i="15"/>
  <c r="N34" i="15"/>
  <c r="O34" i="15"/>
  <c r="H35" i="15"/>
  <c r="K35" i="15" s="1"/>
  <c r="L35" i="15"/>
  <c r="N35" i="15"/>
  <c r="O35" i="15"/>
  <c r="H36" i="15"/>
  <c r="K36" i="15" s="1"/>
  <c r="L36" i="15"/>
  <c r="N36" i="15"/>
  <c r="O36" i="15"/>
  <c r="H37" i="15"/>
  <c r="K37" i="15"/>
  <c r="L37" i="15"/>
  <c r="N37" i="15"/>
  <c r="O37" i="15"/>
  <c r="H38" i="15"/>
  <c r="K38" i="15" s="1"/>
  <c r="L38" i="15"/>
  <c r="N38" i="15"/>
  <c r="O38" i="15"/>
  <c r="H39" i="15"/>
  <c r="K39" i="15"/>
  <c r="L39" i="15"/>
  <c r="N39" i="15"/>
  <c r="O39" i="15"/>
  <c r="O14" i="15"/>
  <c r="O40" i="15" s="1"/>
  <c r="G18" i="3" s="1"/>
  <c r="N14" i="15"/>
  <c r="N40" i="15"/>
  <c r="F18" i="3" s="1"/>
  <c r="L14" i="15"/>
  <c r="M14" i="15"/>
  <c r="H15" i="14"/>
  <c r="K15" i="14" s="1"/>
  <c r="H16" i="14"/>
  <c r="K16" i="14" s="1"/>
  <c r="L16" i="14"/>
  <c r="N16" i="14"/>
  <c r="O16" i="14"/>
  <c r="H17" i="14"/>
  <c r="K17" i="14" s="1"/>
  <c r="L17" i="14"/>
  <c r="N17" i="14"/>
  <c r="O17" i="14"/>
  <c r="H18" i="14"/>
  <c r="K18" i="14"/>
  <c r="L18" i="14"/>
  <c r="N18" i="14"/>
  <c r="O18" i="14"/>
  <c r="H19" i="14"/>
  <c r="K19" i="14" s="1"/>
  <c r="L19" i="14"/>
  <c r="N19" i="14"/>
  <c r="O19" i="14"/>
  <c r="H20" i="14"/>
  <c r="K20" i="14"/>
  <c r="L20" i="14"/>
  <c r="N20" i="14"/>
  <c r="O20" i="14"/>
  <c r="H21" i="14"/>
  <c r="K21" i="14"/>
  <c r="L21" i="14"/>
  <c r="N21" i="14"/>
  <c r="O21" i="14"/>
  <c r="H22" i="14"/>
  <c r="K22" i="14" s="1"/>
  <c r="L22" i="14"/>
  <c r="N22" i="14"/>
  <c r="O22" i="14"/>
  <c r="H23" i="14"/>
  <c r="K23" i="14" s="1"/>
  <c r="L23" i="14"/>
  <c r="N23" i="14"/>
  <c r="O23" i="14"/>
  <c r="H24" i="14"/>
  <c r="K24" i="14"/>
  <c r="L24" i="14"/>
  <c r="N24" i="14"/>
  <c r="O24" i="14"/>
  <c r="H25" i="14"/>
  <c r="K25" i="14"/>
  <c r="H26" i="14"/>
  <c r="K26" i="14"/>
  <c r="L26" i="14"/>
  <c r="N26" i="14"/>
  <c r="O26" i="14"/>
  <c r="H28" i="14"/>
  <c r="K28" i="14" s="1"/>
  <c r="L28" i="14"/>
  <c r="N28" i="14"/>
  <c r="O28" i="14"/>
  <c r="H29" i="14"/>
  <c r="K29" i="14"/>
  <c r="L29" i="14"/>
  <c r="N29" i="14"/>
  <c r="O29" i="14"/>
  <c r="H30" i="14"/>
  <c r="K30" i="14" s="1"/>
  <c r="O14" i="14"/>
  <c r="N14" i="14"/>
  <c r="L14" i="14"/>
  <c r="H14" i="14"/>
  <c r="M14" i="14"/>
  <c r="H14" i="1"/>
  <c r="K14" i="1"/>
  <c r="L14" i="1"/>
  <c r="N14" i="1"/>
  <c r="O14" i="1"/>
  <c r="H16" i="1"/>
  <c r="K16" i="1" s="1"/>
  <c r="H18" i="1"/>
  <c r="K18" i="1" s="1"/>
  <c r="L18" i="1"/>
  <c r="N18" i="1"/>
  <c r="O18" i="1"/>
  <c r="H20" i="1"/>
  <c r="K20" i="1"/>
  <c r="H22" i="1"/>
  <c r="K22" i="1"/>
  <c r="H23" i="1"/>
  <c r="K23" i="1"/>
  <c r="H24" i="1"/>
  <c r="K24" i="1"/>
  <c r="H25" i="1"/>
  <c r="K25" i="1"/>
  <c r="H26" i="1"/>
  <c r="K26" i="1"/>
  <c r="H27" i="1"/>
  <c r="K27" i="1"/>
  <c r="L27" i="1"/>
  <c r="N27" i="1"/>
  <c r="O27" i="1"/>
  <c r="H28" i="1"/>
  <c r="K28" i="1" s="1"/>
  <c r="H29" i="1"/>
  <c r="K29" i="1" s="1"/>
  <c r="H30" i="1"/>
  <c r="K30" i="1" s="1"/>
  <c r="H32" i="1"/>
  <c r="K32" i="1" s="1"/>
  <c r="H33" i="1"/>
  <c r="K33" i="1" s="1"/>
  <c r="L33" i="1"/>
  <c r="N33" i="1"/>
  <c r="O33" i="1"/>
  <c r="H34" i="1"/>
  <c r="K34" i="1"/>
  <c r="H35" i="1"/>
  <c r="K35" i="1"/>
  <c r="H36" i="1"/>
  <c r="K36" i="1"/>
  <c r="H39" i="1"/>
  <c r="K39" i="1"/>
  <c r="H15" i="11"/>
  <c r="K15" i="11"/>
  <c r="H17" i="11"/>
  <c r="K17" i="11"/>
  <c r="H18" i="11"/>
  <c r="K18" i="11"/>
  <c r="H20" i="11"/>
  <c r="K20" i="11"/>
  <c r="H21" i="11"/>
  <c r="K21" i="11"/>
  <c r="H22" i="11"/>
  <c r="K22" i="11"/>
  <c r="H23" i="11"/>
  <c r="K23" i="11"/>
  <c r="H24" i="11"/>
  <c r="K24" i="11"/>
  <c r="H25" i="11"/>
  <c r="K25" i="11"/>
  <c r="H26" i="11"/>
  <c r="K26" i="11"/>
  <c r="H27" i="11"/>
  <c r="K27" i="11"/>
  <c r="H29" i="11"/>
  <c r="K29" i="11"/>
  <c r="H30" i="11"/>
  <c r="K30" i="11"/>
  <c r="H31" i="11"/>
  <c r="K31" i="11"/>
  <c r="H32" i="11"/>
  <c r="K32" i="11"/>
  <c r="H33" i="11"/>
  <c r="K33" i="11"/>
  <c r="H34" i="11"/>
  <c r="K34" i="11"/>
  <c r="H35" i="11"/>
  <c r="K35" i="11"/>
  <c r="H39" i="11"/>
  <c r="K39" i="11"/>
  <c r="H40" i="11"/>
  <c r="K40" i="11"/>
  <c r="H41" i="11"/>
  <c r="K41" i="11"/>
  <c r="H42" i="11"/>
  <c r="K42" i="11"/>
  <c r="H43" i="11"/>
  <c r="K43" i="11"/>
  <c r="H44" i="11"/>
  <c r="K44" i="11"/>
  <c r="K14" i="11"/>
  <c r="A15" i="15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E15" i="14"/>
  <c r="N15" i="14" s="1"/>
  <c r="E14" i="11"/>
  <c r="O14" i="11" s="1"/>
  <c r="L23" i="1"/>
  <c r="M20" i="1"/>
  <c r="E30" i="14"/>
  <c r="L30" i="14" s="1"/>
  <c r="E25" i="14"/>
  <c r="N25" i="14" s="1"/>
  <c r="P25" i="14" s="1"/>
  <c r="P34" i="14" s="1"/>
  <c r="P36" i="14" s="1"/>
  <c r="D16" i="3" s="1"/>
  <c r="E15" i="11"/>
  <c r="O15" i="11" s="1"/>
  <c r="P15" i="11" s="1"/>
  <c r="E42" i="11"/>
  <c r="E43" i="11" s="1"/>
  <c r="E27" i="11"/>
  <c r="L27" i="11" s="1"/>
  <c r="L40" i="15"/>
  <c r="I18" i="3" s="1"/>
  <c r="P22" i="18"/>
  <c r="N22" i="1"/>
  <c r="L22" i="1"/>
  <c r="L14" i="11"/>
  <c r="O42" i="11"/>
  <c r="M15" i="11"/>
  <c r="L20" i="1"/>
  <c r="E18" i="11"/>
  <c r="E24" i="11"/>
  <c r="E20" i="11"/>
  <c r="N42" i="11"/>
  <c r="O27" i="11"/>
  <c r="N15" i="11"/>
  <c r="O23" i="1"/>
  <c r="O22" i="1"/>
  <c r="M22" i="1"/>
  <c r="M18" i="1"/>
  <c r="P18" i="1"/>
  <c r="O16" i="1"/>
  <c r="M24" i="14"/>
  <c r="P24" i="14" s="1"/>
  <c r="M22" i="14"/>
  <c r="M20" i="14"/>
  <c r="P20" i="14" s="1"/>
  <c r="M18" i="14"/>
  <c r="M16" i="14"/>
  <c r="P16" i="14" s="1"/>
  <c r="L16" i="1"/>
  <c r="P31" i="15"/>
  <c r="P23" i="15"/>
  <c r="P15" i="15"/>
  <c r="M23" i="18"/>
  <c r="P23" i="18"/>
  <c r="M21" i="18"/>
  <c r="P21" i="18"/>
  <c r="M19" i="18"/>
  <c r="M17" i="18"/>
  <c r="P17" i="18" s="1"/>
  <c r="O30" i="14"/>
  <c r="M30" i="14"/>
  <c r="P30" i="14" s="1"/>
  <c r="O25" i="14"/>
  <c r="L25" i="14"/>
  <c r="P22" i="14"/>
  <c r="P18" i="14"/>
  <c r="O15" i="14"/>
  <c r="O34" i="14"/>
  <c r="G16" i="3" s="1"/>
  <c r="N30" i="14"/>
  <c r="M27" i="19"/>
  <c r="M23" i="19"/>
  <c r="M17" i="19"/>
  <c r="P17" i="19"/>
  <c r="M40" i="19"/>
  <c r="M24" i="19"/>
  <c r="P24" i="19" s="1"/>
  <c r="M27" i="18"/>
  <c r="P27" i="18" s="1"/>
  <c r="M25" i="18"/>
  <c r="P25" i="18" s="1"/>
  <c r="P19" i="18"/>
  <c r="M15" i="18"/>
  <c r="P15" i="18" s="1"/>
  <c r="M20" i="18"/>
  <c r="P20" i="18" s="1"/>
  <c r="M18" i="18"/>
  <c r="P18" i="18" s="1"/>
  <c r="M16" i="18"/>
  <c r="P16" i="18" s="1"/>
  <c r="K13" i="18"/>
  <c r="M39" i="15"/>
  <c r="P39" i="15"/>
  <c r="M38" i="15"/>
  <c r="P38" i="15"/>
  <c r="M36" i="15"/>
  <c r="P36" i="15"/>
  <c r="M34" i="15"/>
  <c r="P34" i="15"/>
  <c r="M32" i="15"/>
  <c r="P32" i="15"/>
  <c r="M30" i="15"/>
  <c r="P30" i="15"/>
  <c r="M28" i="15"/>
  <c r="P28" i="15"/>
  <c r="M26" i="15"/>
  <c r="P26" i="15"/>
  <c r="M24" i="15"/>
  <c r="P24" i="15"/>
  <c r="M22" i="15"/>
  <c r="P22" i="15"/>
  <c r="M20" i="15"/>
  <c r="P20" i="15"/>
  <c r="M18" i="15"/>
  <c r="P18" i="15"/>
  <c r="M16" i="15"/>
  <c r="P16" i="15"/>
  <c r="M29" i="14"/>
  <c r="P29" i="14"/>
  <c r="M25" i="14"/>
  <c r="M23" i="14"/>
  <c r="P23" i="14"/>
  <c r="M21" i="14"/>
  <c r="P21" i="14"/>
  <c r="M19" i="14"/>
  <c r="P19" i="14"/>
  <c r="M17" i="14"/>
  <c r="P17" i="14"/>
  <c r="M15" i="14"/>
  <c r="M14" i="1"/>
  <c r="P14" i="1" s="1"/>
  <c r="E25" i="11"/>
  <c r="N25" i="11" s="1"/>
  <c r="E22" i="11"/>
  <c r="M25" i="11"/>
  <c r="M22" i="11"/>
  <c r="N22" i="11"/>
  <c r="E23" i="11"/>
  <c r="N20" i="11"/>
  <c r="E21" i="11"/>
  <c r="M20" i="11"/>
  <c r="P20" i="11" s="1"/>
  <c r="O20" i="11"/>
  <c r="L20" i="11"/>
  <c r="E26" i="11"/>
  <c r="L24" i="11"/>
  <c r="N24" i="11"/>
  <c r="M24" i="11"/>
  <c r="O24" i="11"/>
  <c r="O18" i="11"/>
  <c r="L18" i="11"/>
  <c r="N18" i="11"/>
  <c r="M18" i="11"/>
  <c r="P18" i="11"/>
  <c r="M21" i="11"/>
  <c r="P21" i="11" s="1"/>
  <c r="L21" i="11"/>
  <c r="N21" i="11"/>
  <c r="O21" i="11"/>
  <c r="P24" i="11"/>
  <c r="M26" i="11"/>
  <c r="L26" i="11"/>
  <c r="N26" i="11"/>
  <c r="O26" i="11"/>
  <c r="P26" i="11" s="1"/>
  <c r="M23" i="11"/>
  <c r="L23" i="11"/>
  <c r="N23" i="11"/>
  <c r="O23" i="11"/>
  <c r="P23" i="11"/>
  <c r="P13" i="18"/>
  <c r="M29" i="18"/>
  <c r="P29" i="18" s="1"/>
  <c r="M24" i="18"/>
  <c r="P24" i="18"/>
  <c r="M14" i="18"/>
  <c r="P14" i="18"/>
  <c r="M43" i="19"/>
  <c r="P43" i="19"/>
  <c r="P14" i="15"/>
  <c r="M37" i="15"/>
  <c r="P37" i="15"/>
  <c r="M33" i="15"/>
  <c r="P33" i="15"/>
  <c r="M29" i="15"/>
  <c r="P29" i="15"/>
  <c r="M25" i="15"/>
  <c r="P25" i="15"/>
  <c r="M21" i="15"/>
  <c r="P21" i="15"/>
  <c r="M17" i="15"/>
  <c r="P15" i="14"/>
  <c r="P14" i="14"/>
  <c r="N34" i="14"/>
  <c r="F16" i="3"/>
  <c r="K14" i="14"/>
  <c r="L15" i="14"/>
  <c r="L34" i="14" s="1"/>
  <c r="I16" i="3" s="1"/>
  <c r="M28" i="14"/>
  <c r="P28" i="14"/>
  <c r="M26" i="14"/>
  <c r="P26" i="14"/>
  <c r="L24" i="1"/>
  <c r="N24" i="1"/>
  <c r="M24" i="1"/>
  <c r="P24" i="1"/>
  <c r="O24" i="1"/>
  <c r="M23" i="1"/>
  <c r="M16" i="1"/>
  <c r="O20" i="1"/>
  <c r="N16" i="1"/>
  <c r="N20" i="1"/>
  <c r="P20" i="1" s="1"/>
  <c r="N23" i="1"/>
  <c r="M27" i="1"/>
  <c r="P27" i="1"/>
  <c r="P17" i="15"/>
  <c r="M34" i="14"/>
  <c r="E16" i="3"/>
  <c r="L28" i="1"/>
  <c r="O28" i="1"/>
  <c r="N28" i="1"/>
  <c r="M28" i="1"/>
  <c r="P16" i="1"/>
  <c r="N25" i="1"/>
  <c r="L25" i="1"/>
  <c r="M25" i="1"/>
  <c r="O25" i="1"/>
  <c r="P25" i="1"/>
  <c r="M29" i="1"/>
  <c r="O29" i="1"/>
  <c r="N29" i="1"/>
  <c r="P29" i="1" s="1"/>
  <c r="L29" i="1"/>
  <c r="P28" i="1"/>
  <c r="N59" i="19"/>
  <c r="F19" i="3"/>
  <c r="K56" i="19"/>
  <c r="K54" i="19"/>
  <c r="K52" i="19"/>
  <c r="K58" i="19"/>
  <c r="K57" i="19"/>
  <c r="K55" i="19"/>
  <c r="K53" i="19"/>
  <c r="K51" i="19"/>
  <c r="K16" i="19"/>
  <c r="M28" i="19"/>
  <c r="M34" i="19"/>
  <c r="P34" i="19"/>
  <c r="M42" i="19"/>
  <c r="M21" i="19"/>
  <c r="P21" i="19" s="1"/>
  <c r="M25" i="19"/>
  <c r="P25" i="19" s="1"/>
  <c r="M29" i="19"/>
  <c r="P29" i="19" s="1"/>
  <c r="M35" i="19"/>
  <c r="P35" i="19" s="1"/>
  <c r="M49" i="19"/>
  <c r="P49" i="19" s="1"/>
  <c r="M20" i="19"/>
  <c r="P20" i="19" s="1"/>
  <c r="P28" i="19"/>
  <c r="M32" i="19"/>
  <c r="P32" i="19"/>
  <c r="M38" i="19"/>
  <c r="P38" i="19"/>
  <c r="P42" i="19"/>
  <c r="M19" i="19"/>
  <c r="P19" i="19" s="1"/>
  <c r="P16" i="19"/>
  <c r="M37" i="19"/>
  <c r="P37" i="19" s="1"/>
  <c r="M45" i="19"/>
  <c r="P45" i="19" s="1"/>
  <c r="M31" i="19"/>
  <c r="P31" i="19" s="1"/>
  <c r="M39" i="19"/>
  <c r="P39" i="19" s="1"/>
  <c r="M18" i="19"/>
  <c r="P18" i="19" s="1"/>
  <c r="M22" i="19"/>
  <c r="P22" i="19" s="1"/>
  <c r="M26" i="19"/>
  <c r="P26" i="19" s="1"/>
  <c r="M36" i="19"/>
  <c r="P36" i="19" s="1"/>
  <c r="P40" i="19"/>
  <c r="M44" i="19"/>
  <c r="P44" i="19"/>
  <c r="M50" i="19"/>
  <c r="P50" i="19"/>
  <c r="P23" i="19"/>
  <c r="P27" i="19"/>
  <c r="M41" i="19"/>
  <c r="P41" i="19" s="1"/>
  <c r="M33" i="19"/>
  <c r="P33" i="19" s="1"/>
  <c r="H23" i="3"/>
  <c r="P23" i="1"/>
  <c r="P22" i="1"/>
  <c r="M33" i="1"/>
  <c r="P33" i="1"/>
  <c r="O26" i="1"/>
  <c r="L26" i="1"/>
  <c r="M26" i="1"/>
  <c r="N26" i="1"/>
  <c r="E32" i="1"/>
  <c r="L30" i="1"/>
  <c r="O30" i="1"/>
  <c r="M30" i="1"/>
  <c r="N30" i="1"/>
  <c r="L39" i="1"/>
  <c r="N39" i="1"/>
  <c r="M39" i="1"/>
  <c r="O39" i="1"/>
  <c r="E35" i="1"/>
  <c r="N35" i="1" s="1"/>
  <c r="L34" i="1"/>
  <c r="N34" i="1"/>
  <c r="E36" i="1"/>
  <c r="M34" i="1"/>
  <c r="P34" i="1" s="1"/>
  <c r="O34" i="1"/>
  <c r="P26" i="1"/>
  <c r="O32" i="1"/>
  <c r="L32" i="1"/>
  <c r="N32" i="1"/>
  <c r="M32" i="1"/>
  <c r="M35" i="1"/>
  <c r="L35" i="1"/>
  <c r="P30" i="1"/>
  <c r="P39" i="1"/>
  <c r="L36" i="1"/>
  <c r="O36" i="1"/>
  <c r="M36" i="1"/>
  <c r="N36" i="1"/>
  <c r="P36" i="1" s="1"/>
  <c r="L40" i="1"/>
  <c r="I15" i="3" s="1"/>
  <c r="P32" i="1"/>
  <c r="L59" i="19"/>
  <c r="I19" i="3" s="1"/>
  <c r="K47" i="19"/>
  <c r="K46" i="19"/>
  <c r="O59" i="19"/>
  <c r="G19" i="3"/>
  <c r="M25" i="20"/>
  <c r="P15" i="20"/>
  <c r="K15" i="20"/>
  <c r="P25" i="20"/>
  <c r="P27" i="20" s="1"/>
  <c r="D22" i="3" s="1"/>
  <c r="E22" i="3"/>
  <c r="P59" i="19" l="1"/>
  <c r="P61" i="19" s="1"/>
  <c r="D19" i="3" s="1"/>
  <c r="M59" i="19"/>
  <c r="E19" i="3" s="1"/>
  <c r="O35" i="1"/>
  <c r="L22" i="11"/>
  <c r="O22" i="11"/>
  <c r="P22" i="11" s="1"/>
  <c r="L25" i="11"/>
  <c r="O25" i="11"/>
  <c r="P25" i="11" s="1"/>
  <c r="N43" i="11"/>
  <c r="M43" i="11"/>
  <c r="E44" i="11"/>
  <c r="O43" i="11"/>
  <c r="L43" i="11"/>
  <c r="M42" i="11"/>
  <c r="P42" i="11" s="1"/>
  <c r="L15" i="11"/>
  <c r="M27" i="11"/>
  <c r="P27" i="11" s="1"/>
  <c r="L42" i="11"/>
  <c r="M14" i="11"/>
  <c r="E17" i="11"/>
  <c r="E39" i="11"/>
  <c r="N27" i="11"/>
  <c r="N14" i="11"/>
  <c r="E29" i="11"/>
  <c r="M35" i="15"/>
  <c r="P35" i="15" s="1"/>
  <c r="M27" i="15"/>
  <c r="P27" i="15" s="1"/>
  <c r="M19" i="15"/>
  <c r="M26" i="18"/>
  <c r="O38" i="1"/>
  <c r="M38" i="1"/>
  <c r="N38" i="1"/>
  <c r="N40" i="1" s="1"/>
  <c r="F15" i="3" s="1"/>
  <c r="P19" i="15" l="1"/>
  <c r="P40" i="15" s="1"/>
  <c r="P42" i="15" s="1"/>
  <c r="D18" i="3" s="1"/>
  <c r="M40" i="15"/>
  <c r="E18" i="3" s="1"/>
  <c r="P38" i="1"/>
  <c r="M40" i="1"/>
  <c r="E15" i="3" s="1"/>
  <c r="P26" i="18"/>
  <c r="P30" i="18" s="1"/>
  <c r="P32" i="18" s="1"/>
  <c r="D20" i="3" s="1"/>
  <c r="M30" i="18"/>
  <c r="E20" i="3" s="1"/>
  <c r="E31" i="11"/>
  <c r="L29" i="11"/>
  <c r="M29" i="11"/>
  <c r="E30" i="11"/>
  <c r="O29" i="11"/>
  <c r="N29" i="11"/>
  <c r="O17" i="11"/>
  <c r="N17" i="11"/>
  <c r="M17" i="11"/>
  <c r="L17" i="11"/>
  <c r="P43" i="11"/>
  <c r="L39" i="11"/>
  <c r="M39" i="11"/>
  <c r="N39" i="11"/>
  <c r="E40" i="11"/>
  <c r="E41" i="11"/>
  <c r="O39" i="11"/>
  <c r="P14" i="11"/>
  <c r="N44" i="11"/>
  <c r="M44" i="11"/>
  <c r="L44" i="11"/>
  <c r="O44" i="11"/>
  <c r="O40" i="1"/>
  <c r="G15" i="3" s="1"/>
  <c r="P35" i="1"/>
  <c r="P40" i="1" s="1"/>
  <c r="P42" i="1" s="1"/>
  <c r="D15" i="3" s="1"/>
  <c r="P44" i="11" l="1"/>
  <c r="L40" i="11"/>
  <c r="O40" i="11"/>
  <c r="M40" i="11"/>
  <c r="N40" i="11"/>
  <c r="P39" i="11"/>
  <c r="E34" i="11"/>
  <c r="L30" i="11"/>
  <c r="N30" i="11"/>
  <c r="M30" i="11"/>
  <c r="O30" i="11"/>
  <c r="L41" i="11"/>
  <c r="M41" i="11"/>
  <c r="N41" i="11"/>
  <c r="O41" i="11"/>
  <c r="P17" i="11"/>
  <c r="P29" i="11"/>
  <c r="M31" i="11"/>
  <c r="N31" i="11"/>
  <c r="E32" i="11"/>
  <c r="L31" i="11"/>
  <c r="O31" i="11"/>
  <c r="E33" i="11"/>
  <c r="M32" i="11" l="1"/>
  <c r="P32" i="11" s="1"/>
  <c r="N32" i="11"/>
  <c r="L32" i="11"/>
  <c r="O32" i="11"/>
  <c r="P31" i="11"/>
  <c r="P41" i="11"/>
  <c r="P30" i="11"/>
  <c r="P40" i="11"/>
  <c r="M33" i="11"/>
  <c r="P33" i="11" s="1"/>
  <c r="N33" i="11"/>
  <c r="E35" i="11"/>
  <c r="O33" i="11"/>
  <c r="L33" i="11"/>
  <c r="M34" i="11"/>
  <c r="L34" i="11"/>
  <c r="O34" i="11"/>
  <c r="N34" i="11"/>
  <c r="P34" i="11" l="1"/>
  <c r="M35" i="11"/>
  <c r="L35" i="11"/>
  <c r="L45" i="11" s="1"/>
  <c r="I14" i="3" s="1"/>
  <c r="I23" i="3" s="1"/>
  <c r="O35" i="11"/>
  <c r="O45" i="11" s="1"/>
  <c r="G14" i="3" s="1"/>
  <c r="G23" i="3" s="1"/>
  <c r="N35" i="11"/>
  <c r="N45" i="11" s="1"/>
  <c r="F14" i="3" s="1"/>
  <c r="F23" i="3" s="1"/>
  <c r="M45" i="11"/>
  <c r="E14" i="3" s="1"/>
  <c r="E23" i="3" s="1"/>
  <c r="E27" i="3" s="1"/>
  <c r="D27" i="3" s="1"/>
  <c r="P35" i="11" l="1"/>
  <c r="P45" i="11" s="1"/>
  <c r="P47" i="11" s="1"/>
  <c r="D14" i="3" s="1"/>
  <c r="D23" i="3" s="1"/>
  <c r="D28" i="3" s="1"/>
  <c r="D29" i="3" s="1"/>
  <c r="D30" i="3" s="1"/>
</calcChain>
</file>

<file path=xl/comments1.xml><?xml version="1.0" encoding="utf-8"?>
<comments xmlns="http://schemas.openxmlformats.org/spreadsheetml/2006/main">
  <authors>
    <author>Monta</author>
  </authors>
  <commentList>
    <comment ref="E18" authorId="0">
      <text>
        <r>
          <rPr>
            <b/>
            <sz val="8"/>
            <color indexed="81"/>
            <rFont val="Tahoma"/>
            <family val="2"/>
            <charset val="186"/>
          </rPr>
          <t>Monta:</t>
        </r>
        <r>
          <rPr>
            <sz val="8"/>
            <color indexed="81"/>
            <rFont val="Tahoma"/>
            <family val="2"/>
            <charset val="186"/>
          </rPr>
          <t xml:space="preserve">
visa fasāžu platība kopā</t>
        </r>
      </text>
    </comment>
    <comment ref="E23" authorId="0">
      <text>
        <r>
          <rPr>
            <b/>
            <sz val="8"/>
            <color indexed="81"/>
            <rFont val="Tahoma"/>
            <family val="2"/>
            <charset val="186"/>
          </rPr>
          <t>Monta:</t>
        </r>
        <r>
          <rPr>
            <sz val="8"/>
            <color indexed="81"/>
            <rFont val="Tahoma"/>
            <family val="2"/>
            <charset val="186"/>
          </rPr>
          <t xml:space="preserve">
sistēmas platums*610mm=profilu skaits
</t>
        </r>
      </text>
    </comment>
    <comment ref="E28" authorId="0">
      <text>
        <r>
          <rPr>
            <b/>
            <sz val="8"/>
            <color indexed="81"/>
            <rFont val="Tahoma"/>
            <family val="2"/>
            <charset val="186"/>
          </rPr>
          <t>Monta:</t>
        </r>
        <r>
          <rPr>
            <sz val="8"/>
            <color indexed="81"/>
            <rFont val="Tahoma"/>
            <family val="2"/>
            <charset val="186"/>
          </rPr>
          <t xml:space="preserve">
+5%
</t>
        </r>
      </text>
    </comment>
    <comment ref="E30" authorId="0">
      <text>
        <r>
          <rPr>
            <b/>
            <sz val="8"/>
            <color indexed="81"/>
            <rFont val="Tahoma"/>
            <family val="2"/>
          </rPr>
          <t>Monta:</t>
        </r>
        <r>
          <rPr>
            <sz val="8"/>
            <color indexed="81"/>
            <rFont val="Tahoma"/>
            <family val="2"/>
          </rPr>
          <t xml:space="preserve">
+5% materiāla pārpalikums</t>
        </r>
      </text>
    </comment>
    <comment ref="E35" authorId="0">
      <text>
        <r>
          <rPr>
            <b/>
            <sz val="8"/>
            <color indexed="81"/>
            <rFont val="Tahoma"/>
            <family val="2"/>
          </rPr>
          <t>Monta:</t>
        </r>
        <r>
          <rPr>
            <sz val="8"/>
            <color indexed="81"/>
            <rFont val="Tahoma"/>
            <family val="2"/>
          </rPr>
          <t xml:space="preserve">
grunts krāsa. Patēriņš 0.2 l/m2
+5% materiāla pārpalikums</t>
        </r>
      </text>
    </comment>
    <comment ref="E36" authorId="0">
      <text>
        <r>
          <rPr>
            <b/>
            <sz val="8"/>
            <color indexed="81"/>
            <rFont val="Tahoma"/>
            <family val="2"/>
          </rPr>
          <t>Monta:</t>
        </r>
        <r>
          <rPr>
            <sz val="8"/>
            <color indexed="81"/>
            <rFont val="Tahoma"/>
            <family val="2"/>
          </rPr>
          <t xml:space="preserve">
0.3l/m2+5% materiāla pārpalikums</t>
        </r>
      </text>
    </comment>
  </commentList>
</comments>
</file>

<file path=xl/sharedStrings.xml><?xml version="1.0" encoding="utf-8"?>
<sst xmlns="http://schemas.openxmlformats.org/spreadsheetml/2006/main" count="752" uniqueCount="270">
  <si>
    <t>(darba veids vai konstruktīvā elementa nosaukums)</t>
  </si>
  <si>
    <t> Kods</t>
  </si>
  <si>
    <t> Mērvie-nība</t>
  </si>
  <si>
    <t> Vienības izmaksas</t>
  </si>
  <si>
    <t> Kopā uz visu apjomu</t>
  </si>
  <si>
    <t> laika norma (c/h)</t>
  </si>
  <si>
    <t> darba alga (Ls)</t>
  </si>
  <si>
    <t>  </t>
  </si>
  <si>
    <t> Kopā</t>
  </si>
  <si>
    <t> Tiešās izmaksas kopā</t>
  </si>
  <si>
    <t> Sastādīja</t>
  </si>
  <si>
    <t> (paraksts un tā atšifrējums, datums)</t>
  </si>
  <si>
    <t>Darba veids vai konstruktīvā elementa nosaukums</t>
  </si>
  <si>
    <t>(Darba veids vai konstruktīvā elementa nosaukums)</t>
  </si>
  <si>
    <t>Objekta nosaukums:</t>
  </si>
  <si>
    <t>Objekta adrese:</t>
  </si>
  <si>
    <t>Būves nosaukums:</t>
  </si>
  <si>
    <t>Kopsavilkuma aprēķini pa darbu veidiem vai konstruktīvajiem elementiem</t>
  </si>
  <si>
    <t>Kods, tāmes Nr.</t>
  </si>
  <si>
    <t>Tai skaitā:</t>
  </si>
  <si>
    <t>Darbietilpība ( c/h)</t>
  </si>
  <si>
    <t>T.sk.darba aizsardzība</t>
  </si>
  <si>
    <t>Pavisam kopā</t>
  </si>
  <si>
    <t>Lokālā tāme Nr. 1-1</t>
  </si>
  <si>
    <t>Daudzdzīvokļu dzīvojamās ēkas vienkāršotā renovācija</t>
  </si>
  <si>
    <t> Daudzums</t>
  </si>
  <si>
    <t> darbietil-pība (c/h)</t>
  </si>
  <si>
    <t>Sagatavošanas darbi</t>
  </si>
  <si>
    <t>m</t>
  </si>
  <si>
    <t>Cokola remonts</t>
  </si>
  <si>
    <t>Cokola attīrīšana, līdzināšana</t>
  </si>
  <si>
    <t>Cokola siltināšana</t>
  </si>
  <si>
    <t>līmjava</t>
  </si>
  <si>
    <t>kg</t>
  </si>
  <si>
    <t>dībeļi</t>
  </si>
  <si>
    <t>gab</t>
  </si>
  <si>
    <t>Siltumizolācijas armējošā slāņa izveide</t>
  </si>
  <si>
    <t>stiklašķiedras siets</t>
  </si>
  <si>
    <t>armējošā līmjava</t>
  </si>
  <si>
    <t>Cokola apdare</t>
  </si>
  <si>
    <t>Armējošā slāņa gruntēšana</t>
  </si>
  <si>
    <t>grunts krāsa</t>
  </si>
  <si>
    <t>l</t>
  </si>
  <si>
    <t xml:space="preserve"> apmetums</t>
  </si>
  <si>
    <t>krāsa</t>
  </si>
  <si>
    <t>Pamatnes sagatavošana ar šķembu un smilts izstrādi un izlīdzināšanu</t>
  </si>
  <si>
    <t>šķembas</t>
  </si>
  <si>
    <t>smilts</t>
  </si>
  <si>
    <t>Bruģa seguma, smilts un šķembu blietēšana</t>
  </si>
  <si>
    <t>Citi darbi</t>
  </si>
  <si>
    <t>Neparedzēti darbi</t>
  </si>
  <si>
    <t>summa</t>
  </si>
  <si>
    <t>Lokālā tāme Nr.1-2</t>
  </si>
  <si>
    <t>gab.</t>
  </si>
  <si>
    <t>Demontāžas darbi</t>
  </si>
  <si>
    <t>Fasādes siltināšana</t>
  </si>
  <si>
    <t>Fasādes apdare</t>
  </si>
  <si>
    <r>
      <t>m</t>
    </r>
    <r>
      <rPr>
        <vertAlign val="superscript"/>
        <sz val="9"/>
        <rFont val="Arial"/>
        <family val="2"/>
        <charset val="186"/>
      </rPr>
      <t>2</t>
    </r>
  </si>
  <si>
    <t>Lokālā tāme Nr. 1-3</t>
  </si>
  <si>
    <t xml:space="preserve">Cokola siltināšana </t>
  </si>
  <si>
    <t>Lokālā tāme Nr. 2-1</t>
  </si>
  <si>
    <t>Apkure</t>
  </si>
  <si>
    <t>Vispārējie būvdarbi esošajā daļā</t>
  </si>
  <si>
    <t>Iekšējo inženierkomunikāciju remonts</t>
  </si>
  <si>
    <t>Nr. 1-1</t>
  </si>
  <si>
    <t>Nr. 1-2</t>
  </si>
  <si>
    <t>Nr. 1-3</t>
  </si>
  <si>
    <t>Daudzdzīvokļu dzīvojamā ēka Drustu gatve 10, Olaine</t>
  </si>
  <si>
    <t>Drustu gatve 10, Olaine</t>
  </si>
  <si>
    <t>Sala un mitruma izturīga siltumizolācijas apmetuma uzklāšana</t>
  </si>
  <si>
    <t xml:space="preserve">Siltumizolācijas gruntēšana un krāsošana </t>
  </si>
  <si>
    <t>pašurbjošās skrūves</t>
  </si>
  <si>
    <t>Šuvju hermetizēšana</t>
  </si>
  <si>
    <t>Apkures sistēmas remonts</t>
  </si>
  <si>
    <t>Ventilācijas sistēmas remonts</t>
  </si>
  <si>
    <t>Ventilācijas kanālu tīrīšana</t>
  </si>
  <si>
    <t>Nr.2-1</t>
  </si>
  <si>
    <t>Nr.2-3</t>
  </si>
  <si>
    <t>Ventilācija</t>
  </si>
  <si>
    <t>Radiatoru mezgla montāža</t>
  </si>
  <si>
    <t>Radiatora termostata vārsts  1/2" ar sensoru</t>
  </si>
  <si>
    <t>Radiatora atgaitas piev. DN15 taisnais RLV-S</t>
  </si>
  <si>
    <t>Lodveida ventilis 1/2" IE/IE</t>
  </si>
  <si>
    <t>Lodveida ventilis 1" IE/IE</t>
  </si>
  <si>
    <t>Balansēšanas vārsts DN25</t>
  </si>
  <si>
    <t>Vara caurule, cietā 18x16</t>
  </si>
  <si>
    <t>Vara caurule, cietā 22x20</t>
  </si>
  <si>
    <t>Fasondaļas</t>
  </si>
  <si>
    <t>Veco cauruļu demontāža</t>
  </si>
  <si>
    <t>Palīgmateriāli un darbi</t>
  </si>
  <si>
    <t>Celtniecības darbi (urbšana, caurumu apdare)</t>
  </si>
  <si>
    <t>k-ts</t>
  </si>
  <si>
    <t>t. m.</t>
  </si>
  <si>
    <t>objekts</t>
  </si>
  <si>
    <t xml:space="preserve"> hermētiķis</t>
  </si>
  <si>
    <t>ruberoīda apakšklājs</t>
  </si>
  <si>
    <t xml:space="preserve">palīgmateriāli </t>
  </si>
  <si>
    <t>t.m.</t>
  </si>
  <si>
    <t xml:space="preserve">Lodveida krāna d.1'' montāža </t>
  </si>
  <si>
    <t>objektam</t>
  </si>
  <si>
    <t>Cauruļu stiprinājumu montāža</t>
  </si>
  <si>
    <t>K.Ū. balansēšanas vārsts d.1''</t>
  </si>
  <si>
    <t xml:space="preserve">Dvieļu žāvētāja d.1'' L=700mm montāža </t>
  </si>
  <si>
    <t>Dvieļu žāvētāju dekoratīvais turētājs</t>
  </si>
  <si>
    <t>Pieslēgšana pie esošiem tīkliem</t>
  </si>
  <si>
    <t>vieta</t>
  </si>
  <si>
    <t xml:space="preserve">Stāvvadu nišu atvēršana un aizvēršana, pārseguma paneļu remonts </t>
  </si>
  <si>
    <t>Esošo skārda stāvvadu  pagarināšana līdz jumta pārseguma paneļiem</t>
  </si>
  <si>
    <t>Skārda ventilācijas izvadu šahtu 550x300 L=600 montāža uz jumta</t>
  </si>
  <si>
    <t>Inženierkomunikāciju (ventilācijas) remonts</t>
  </si>
  <si>
    <t>Gala sienas krāsošana</t>
  </si>
  <si>
    <t>Lokālā tāme Nr. 2-3</t>
  </si>
  <si>
    <t>Inženierkomunikāciju remonts (apkure)</t>
  </si>
  <si>
    <t>PPR/fiber-G caurule 25x3.5</t>
  </si>
  <si>
    <t>PPR/fiber-G caurule 32x4.4</t>
  </si>
  <si>
    <t>PPR/fiber-G caurule 50x6.9</t>
  </si>
  <si>
    <t>Caurules  demontāža</t>
  </si>
  <si>
    <t>Cauruļu izolācija 42x40 KK-AL</t>
  </si>
  <si>
    <t>Cauruļu izolācija 35x30 KK-AL</t>
  </si>
  <si>
    <t>Cauruļu izolācijaTUBOLIT d.35x13</t>
  </si>
  <si>
    <t>Palīgmateriāli un darbi tai skaitā ugunsdrošās manžetes</t>
  </si>
  <si>
    <t>Sadalošo guļvadu izolācija 60x50KK-AL</t>
  </si>
  <si>
    <t>Sadalošo guļvadu izolācija 76x50KK-AL</t>
  </si>
  <si>
    <t>Sadalošo guļvadu izolācija 48x40KK-AL</t>
  </si>
  <si>
    <t>Sadalošo guļvadu izolācija 89x50KK-AL</t>
  </si>
  <si>
    <t>Sistēmas pārbaudes</t>
  </si>
  <si>
    <t xml:space="preserve">Beramas akmens vates ieklāšana vidēji 200 mm biezumā </t>
  </si>
  <si>
    <t>Logu nomaiņa</t>
  </si>
  <si>
    <t>KOPĀ AR   PVN 21%</t>
  </si>
  <si>
    <t>Putupolistirola 70 mm līmēšana</t>
  </si>
  <si>
    <t>Apmales ierīkošana no betona bruģakmens</t>
  </si>
  <si>
    <t xml:space="preserve">60mm betona bruģakmens </t>
  </si>
  <si>
    <t>Asfalta aizsargapmales demontāža un būvgružu izvešana</t>
  </si>
  <si>
    <t>Pagraba  ārsienas vertikālās hidroizolācijas remonts ar bituma mastiku</t>
  </si>
  <si>
    <t>Cokola aizrakšana ar esošo grunti</t>
  </si>
  <si>
    <t>Koka laipas  izbūve piekļuvei inženierkomunikācijām un izejai uz jumtu</t>
  </si>
  <si>
    <t>akmens vate</t>
  </si>
  <si>
    <t>komateriāli</t>
  </si>
  <si>
    <t xml:space="preserve">palīgmateriāli, gāze </t>
  </si>
  <si>
    <t>palīgmateriāli,  gāze</t>
  </si>
  <si>
    <t>Jumta seguma ieklāšana ar kausējamo ruļlveida materiālu divās kārtās uz ribotiem dz/betona paneļiem, veicot lokālu esošā seguma remontu 20% apjomā</t>
  </si>
  <si>
    <t>ruberoīda virsklājs poliestera armējums 160g/m2</t>
  </si>
  <si>
    <t>Virsizdevumi ( ___%)</t>
  </si>
  <si>
    <t>Peļņa (_____%)</t>
  </si>
  <si>
    <t>Nr.2-2</t>
  </si>
  <si>
    <t>Lokālā tāme Nr. 2-2</t>
  </si>
  <si>
    <t xml:space="preserve">Uzņēmējs:                                                 </t>
  </si>
  <si>
    <t xml:space="preserve"> Aizpilda Pretendnets </t>
  </si>
  <si>
    <t xml:space="preserve">Uzņēmējs:                                             </t>
  </si>
  <si>
    <t xml:space="preserve">Uzņēmējs:                                               </t>
  </si>
  <si>
    <t xml:space="preserve">Uzņēmējs:                                                </t>
  </si>
  <si>
    <t>Materiālu transports __%</t>
  </si>
  <si>
    <t>Ventilācijas stāvvadi bēniņos</t>
  </si>
  <si>
    <t>Cokola atrakšana 1,0  m dziļumā</t>
  </si>
  <si>
    <t>Bruģa ieklāšana 600 mm platumā uz smilts pamatnes, malējo kārtu nostiprinot ar betonu</t>
  </si>
  <si>
    <t>Gala sienu siltināšana</t>
  </si>
  <si>
    <t>Bēniņu siltināšana, jumta seguma ieklāšana un logu nomaiņa</t>
  </si>
  <si>
    <t>Jumta seguma ieklāšana ar kausējamo ruļlveida materiālu vienā kārtā sateces paneļiem uz esošā ruļveida izolācijas</t>
  </si>
  <si>
    <t xml:space="preserve">Kāpņu telpas (augšējā rinda)  koka logu nomaiņa  uz  PVC konstrukcijas logiem ar stikla paketi U&lt;=1.3 W/(m2xK), ieskaitot veco logu demontāžu, jaunu logu montāžu iekšējo ailsānu apdari, ārejo sadurvietu ar ārsienu hermetizāciju un apdari un ārējās skārda palodzes, montāžu </t>
  </si>
  <si>
    <t xml:space="preserve">Pagraba stāva logu nomaiņa uz  PVC konstrukcijas logiem ar stikla paketi U&lt;=1.3 W/(m2xK), ieskaitot ailsānu apdari un ārējās skārda palodzes </t>
  </si>
  <si>
    <t xml:space="preserve">Atlikušo ēkas koka logu nomaiņa dzīvojamās telpās (dzīvokļos) uz  PVC konstrukcijas logiem ar stikla paketi U&lt;=1.3 W/(m2xK), ieskaitot ailsānu apdari, iekšejo lamināta palodzi un ārējās skārda palodzes </t>
  </si>
  <si>
    <t>Stāvvadu pieslēgumu pārbūve ar 1/2' FE33  caururulēm</t>
  </si>
  <si>
    <t>Stāvvadu pieslēgumu pārbūve ar 3/4' FE33  caururulēm</t>
  </si>
  <si>
    <t>Stāvvadu pieslēgumu pārbūve ar 1' FE33  caururulēm</t>
  </si>
  <si>
    <t>Caurumu urbšana  dn 200 jumta pārseguma paneļos</t>
  </si>
  <si>
    <t>Ēkas vienkāršotā renovācija</t>
  </si>
  <si>
    <t> Nr. p.k.</t>
  </si>
  <si>
    <t>Bēniņu siltināšana, jumta seguma ieklāšana   un logu nomaiņa</t>
  </si>
  <si>
    <t>Bēniņu grīdas siltināšana un jumta seguma remonts</t>
  </si>
  <si>
    <t>PVN 21%</t>
  </si>
  <si>
    <r>
      <t xml:space="preserve">Pasūtītājs: </t>
    </r>
    <r>
      <rPr>
        <sz val="12"/>
        <rFont val="Arial"/>
        <family val="2"/>
        <charset val="186"/>
      </rPr>
      <t>AS "Olaines ūdens un siltums", vienotais reģ. Nr.50003182001, Kūdras iela 27, Olaine, LV -2114</t>
    </r>
  </si>
  <si>
    <r>
      <t>m</t>
    </r>
    <r>
      <rPr>
        <vertAlign val="superscript"/>
        <sz val="9"/>
        <rFont val="Arial"/>
        <family val="2"/>
        <charset val="186"/>
      </rPr>
      <t>3</t>
    </r>
  </si>
  <si>
    <t>Inženierkomunikāciju remonts (karstā ūdens padeves un cirkulācijas ūdensvads)</t>
  </si>
  <si>
    <t>Uzņēmējs:</t>
  </si>
  <si>
    <t>Darba devēja VSAOI  (24.09%)</t>
  </si>
  <si>
    <t>Karstā ūdens padeves un cirkulācijas ūdensvads</t>
  </si>
  <si>
    <t>Būvlaukums</t>
  </si>
  <si>
    <t>Mērv.</t>
  </si>
  <si>
    <t>Apjoms</t>
  </si>
  <si>
    <t>Laika norma (c/h)</t>
  </si>
  <si>
    <t>Nr.p.k.</t>
  </si>
  <si>
    <t>Kods</t>
  </si>
  <si>
    <t xml:space="preserve">            Izdevumu un izdevumu nosaukums</t>
  </si>
  <si>
    <t>kompl.</t>
  </si>
  <si>
    <t>Kopā:</t>
  </si>
  <si>
    <t>Lokālā tāme Nr. 3-1</t>
  </si>
  <si>
    <t>Būvlaukuma norobežošana</t>
  </si>
  <si>
    <t>objektā</t>
  </si>
  <si>
    <t>Būvgružu savākšanas konteineros un utilizācija</t>
  </si>
  <si>
    <t>Teritorijas sakārtošana pēc darbu veikšanas būvdarbu zonā ap ēku</t>
  </si>
  <si>
    <t>Būvtāfeles izgatavošana, uzstādīšana un noņemšana</t>
  </si>
  <si>
    <t>Ugunsdzēsības stenda izgatavošana, uzstādīšana un noņemšana</t>
  </si>
  <si>
    <t>Pagaidu ūdensapgādes pieslēguma ierīkošana</t>
  </si>
  <si>
    <t>Pagaidu elektropieslēguma ar sadales skapi ierīkošana</t>
  </si>
  <si>
    <t>Nr.3-1</t>
  </si>
  <si>
    <t xml:space="preserve">Inventāra vagoniņa uzstādīšana, pieslēgšana, nomas izmaksas </t>
  </si>
  <si>
    <t>Strādnieku vagoniņa uzstādīšana, pieslēgšana, nomas izmaksas</t>
  </si>
  <si>
    <t xml:space="preserve">WC uzstādīšana, pieslēgšana, nomas izmaksas </t>
  </si>
  <si>
    <r>
      <t xml:space="preserve">Pasūtītājs: </t>
    </r>
    <r>
      <rPr>
        <b/>
        <sz val="10"/>
        <rFont val="Arial"/>
        <family val="2"/>
        <charset val="186"/>
      </rPr>
      <t>AS "Olaines ūdens un siltums", vienot. reģ. Nr.50003182001, Kūdras iela 27, Olaine, LV-2114</t>
    </r>
  </si>
  <si>
    <t>Daudz.</t>
  </si>
  <si>
    <t>Nr. p.k.</t>
  </si>
  <si>
    <t>Darba nosaukums</t>
  </si>
  <si>
    <t> Mērvienība</t>
  </si>
  <si>
    <t>komplekts</t>
  </si>
  <si>
    <t xml:space="preserve">m </t>
  </si>
  <si>
    <t>Sastatņu ire, montāža un demontāža</t>
  </si>
  <si>
    <t>Gala sienas attīrīšana un šuvju remonts</t>
  </si>
  <si>
    <t>Gala sienas siltināšanas apšuvuma karkasa līmeņošana, montāža</t>
  </si>
  <si>
    <t>Z-termoprofils, h=100mm</t>
  </si>
  <si>
    <t>Stikla magnezīta loksnes montāža</t>
  </si>
  <si>
    <t xml:space="preserve"> Loksnes ar blīvgumiju stikla magnezīta lokšņu šuvēm</t>
  </si>
  <si>
    <t>Cementa loksne (1220x2440x10 mm)</t>
  </si>
  <si>
    <t>Parapeta izbūve</t>
  </si>
  <si>
    <t>Skārda leņķu demontāža parapeta plaknē</t>
  </si>
  <si>
    <t>Skārda leņķu montāža parapeta plaknē</t>
  </si>
  <si>
    <t>Sānu puses dzīvokļu stāvvadu maiņa (izbūvē 8 stāvvadus)</t>
  </si>
  <si>
    <t xml:space="preserve">Lodveida krāna d.2,5'' montāža </t>
  </si>
  <si>
    <t>Caurules  demontāžā</t>
  </si>
  <si>
    <t>kopā sanu puses dzīvokļi</t>
  </si>
  <si>
    <t>Cauruļvadu maiņa ēkas  bēniņu stāvā</t>
  </si>
  <si>
    <t xml:space="preserve">Sistēmas pārbaude </t>
  </si>
  <si>
    <t>montāžas lenķi un stiprinājumi termoprofilu stiprināšanai</t>
  </si>
  <si>
    <t>Centrālo dzīvokļu stāvvadu maiņa izbūvējot 8 stāvvadus un 2 cirkulācijas stāvvadus</t>
  </si>
  <si>
    <t xml:space="preserve">Lodveida krāna d.½'' montāža </t>
  </si>
  <si>
    <t xml:space="preserve"> ekstrudētais putupolistirols 70 mm </t>
  </si>
  <si>
    <t>IZOPROK 100mm siltumizolācijas sistēmas (vai ekvivalents) iestrāde</t>
  </si>
  <si>
    <t>Radiators "Purmo"   22K500x600 (vai ekvivalents)</t>
  </si>
  <si>
    <t>Radiators "Purmo"   22K500x800 (vai ekvivalents)</t>
  </si>
  <si>
    <t>Radiators "Purmo"    22K500x1000 (vai ekvivalents)</t>
  </si>
  <si>
    <t>Radiators "Purmo"   22K500x1200 (vai ekvivalents)</t>
  </si>
  <si>
    <t>Radiators "Purmo"   22K500x1400 (vai ekvivalents)</t>
  </si>
  <si>
    <t>Cauruļu izolācijaTUBOLIT d.35x13 (vai ekvivalents)</t>
  </si>
  <si>
    <t>Cauruļu izolācijaTUBOLIT d.54x9 (vai ekvivalents)</t>
  </si>
  <si>
    <t>IZOPROK 100mm (vai ekvivalents)</t>
  </si>
  <si>
    <t>Stavvadu pievadu izolācija Tubolit 35x13 (vai ekvivalents)</t>
  </si>
  <si>
    <r>
      <rPr>
        <b/>
        <sz val="12"/>
        <rFont val="Arial"/>
        <family val="2"/>
        <charset val="186"/>
      </rPr>
      <t>C. sadaļa - Tehniskās specifikācija</t>
    </r>
    <r>
      <rPr>
        <sz val="10"/>
        <rFont val="Arial"/>
        <family val="2"/>
        <charset val="186"/>
      </rPr>
      <t>s iepirkumam “Daudzdzīvokļu mājas Olainē, Drustu gatvē 10 renovācijas darbi” Iepirkuma IDN: ERAF Olaine, AS OŪS 2013/12</t>
    </r>
  </si>
  <si>
    <t> darba samaksas likme (EUR/h)</t>
  </si>
  <si>
    <t> darba alga (EUR)</t>
  </si>
  <si>
    <t> materiāli (EUR)</t>
  </si>
  <si>
    <t> mehā-nismi (EUR)</t>
  </si>
  <si>
    <t> kopā (EUR )</t>
  </si>
  <si>
    <t> summa (EUR)</t>
  </si>
  <si>
    <r>
      <rPr>
        <b/>
        <sz val="12"/>
        <rFont val="Arial"/>
        <family val="2"/>
        <charset val="186"/>
      </rPr>
      <t xml:space="preserve">C. sadaļa - Tehniskās specifikācijas </t>
    </r>
    <r>
      <rPr>
        <sz val="10"/>
        <rFont val="Arial"/>
        <family val="2"/>
        <charset val="186"/>
      </rPr>
      <t>iepirkumam “Daudzdzīvokļu mājas Olainē, Drustu gatvē 10 renovācijas darbi”, Iepirkuma IDN: ERAF Olaine, AS OŪS 2013/12</t>
    </r>
  </si>
  <si>
    <r>
      <rPr>
        <b/>
        <sz val="12"/>
        <rFont val="Arial"/>
        <family val="2"/>
        <charset val="186"/>
      </rPr>
      <t>C. sadaļa - Tehniskās specifikācijas</t>
    </r>
    <r>
      <rPr>
        <sz val="10"/>
        <rFont val="Arial"/>
        <family val="2"/>
        <charset val="186"/>
      </rPr>
      <t xml:space="preserve"> iepirkumam “Daudzdzīvokļu mājas Olainē , Drustu gatvē 10 renovācijas darbi”, Iepirkuma IDN: ERAF Olaine, AS OŪS 2013/12</t>
    </r>
  </si>
  <si>
    <r>
      <rPr>
        <b/>
        <sz val="12"/>
        <rFont val="Arial"/>
        <family val="2"/>
        <charset val="186"/>
      </rPr>
      <t>C. sadaļa - Tehniskās specifikācijas</t>
    </r>
    <r>
      <rPr>
        <sz val="10"/>
        <rFont val="Arial"/>
        <family val="2"/>
        <charset val="186"/>
      </rPr>
      <t xml:space="preserve"> iepirkumam “Daudzdzīvokļu mājas Olainē , Drustu gatvē 10 renovācijas darbi”, iepirkuma IDN: ERAF Olaine, AS OŪS 2013/12</t>
    </r>
  </si>
  <si>
    <t>Stundas likme (EUR/h)</t>
  </si>
  <si>
    <t>darba alga (EUR)</t>
  </si>
  <si>
    <t>materiāli (EUR)</t>
  </si>
  <si>
    <t>mehān. (EUR)</t>
  </si>
  <si>
    <t>kopā (EUR)</t>
  </si>
  <si>
    <t>darbiet. (EUR)</t>
  </si>
  <si>
    <t>darba alga EUR)</t>
  </si>
  <si>
    <t>summa (EUR)</t>
  </si>
  <si>
    <t>Tāmes izmaksas (EUR)</t>
  </si>
  <si>
    <t>Darba alga (EUR)</t>
  </si>
  <si>
    <t xml:space="preserve"> Materiāli (EUR) </t>
  </si>
  <si>
    <t>Mehānismi (EUR)</t>
  </si>
  <si>
    <t>Materiālu transports (EUR)</t>
  </si>
  <si>
    <t xml:space="preserve">Vienības izmaksas </t>
  </si>
  <si>
    <t xml:space="preserve">Kopējās izmaksas </t>
  </si>
  <si>
    <t>Nožogojuma uzstādīšana ***</t>
  </si>
  <si>
    <t>Vagoniņu uzstādīšana ***</t>
  </si>
  <si>
    <t>WC uzstādīšana ****</t>
  </si>
  <si>
    <t>Konteineru īre ***</t>
  </si>
  <si>
    <t xml:space="preserve">*** - izmaksas iaplānot Lokālā tāme Nr. 3-1 Būvlaukums  </t>
  </si>
  <si>
    <r>
      <rPr>
        <b/>
        <sz val="12"/>
        <rFont val="Arial"/>
        <family val="2"/>
        <charset val="186"/>
      </rPr>
      <t xml:space="preserve">C. sadaļa - Tehniskās specifikācijas iepirkumam </t>
    </r>
    <r>
      <rPr>
        <sz val="10"/>
        <rFont val="Arial"/>
        <family val="2"/>
        <charset val="186"/>
      </rPr>
      <t xml:space="preserve">“Daudzdzīvokļu mājas Olainē, Drustu gatvē 10 renovācijas darbi”, Iepirkuma IDN: ERAF Olaine, AS OŪS 2013/12
</t>
    </r>
  </si>
  <si>
    <r>
      <rPr>
        <b/>
        <sz val="11"/>
        <rFont val="Tahoma"/>
        <family val="2"/>
        <charset val="186"/>
      </rPr>
      <t>Piezīme:</t>
    </r>
    <r>
      <rPr>
        <sz val="11"/>
        <rFont val="Tahoma"/>
        <family val="2"/>
        <charset val="186"/>
      </rPr>
      <t xml:space="preserve"> Visas iepirkumu dokumentācijā dotās norādes uz konkrētu ražotāju materiāliem ir norādītas ar mērķi, lai noteiktu materiālu un izstrādājumu īpašības un  minimālās kvalitātes prasības. Ir atļauta ekvivalentu   materiālu pielietošana.</t>
    </r>
  </si>
  <si>
    <r>
      <rPr>
        <b/>
        <sz val="11"/>
        <rFont val="Tahoma"/>
        <family val="2"/>
        <charset val="186"/>
      </rPr>
      <t>Piezīme:</t>
    </r>
    <r>
      <rPr>
        <sz val="11"/>
        <rFont val="Tahoma"/>
        <family val="2"/>
        <charset val="186"/>
      </rPr>
      <t xml:space="preserve"> Visas iepirkumu dokumentācijā dotās norādes uz konkrētu ražotāju materiāliem ir norādītas ar mērķi, lai noteiktu materiālu un izstrādājumu īpašības un  minimālās kvalitātes prasības. Ir atļauta ekvivalentu materiālu pielietošana.</t>
    </r>
  </si>
  <si>
    <r>
      <rPr>
        <b/>
        <sz val="11"/>
        <rFont val="Arial"/>
        <family val="2"/>
        <charset val="186"/>
      </rPr>
      <t>Piezīme:</t>
    </r>
    <r>
      <rPr>
        <sz val="11"/>
        <rFont val="Arial"/>
        <family val="2"/>
        <charset val="186"/>
      </rPr>
      <t xml:space="preserve"> Visas iepirkumu dokumentācijā dotās norādes uz konkrētu ražotāju materiāliem ir norādītas ar mērķi, lai noteiktu materiālu un izstrādājumu īpašības un  minimālās kvalitātes prasības. Ir atļauta ekvivalentu materiālu pielietošana.</t>
    </r>
  </si>
  <si>
    <r>
      <rPr>
        <b/>
        <sz val="11"/>
        <rFont val="Arial"/>
        <family val="2"/>
        <charset val="186"/>
      </rPr>
      <t>Piezīme:</t>
    </r>
    <r>
      <rPr>
        <sz val="11"/>
        <rFont val="Arial"/>
        <family val="2"/>
        <charset val="186"/>
      </rPr>
      <t xml:space="preserve"> Visas iepirkumu dokumentācijā dotās norādes uz konkrētu ražotāju materiāliem ir norādītas ar mērķi, lai noteiktu materiālu un izstrādājumu īpašības un  minimālās kvalitātes prasības. Ir atļauta ekvivalentumateriālu pielietošana.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</si>
</sst>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.00\ _L_s_-;\-* #,##0.00\ _L_s_-;_-* &quot;-&quot;??\ _L_s_-;_-@_-"/>
    <numFmt numFmtId="166" formatCode="_-* #,##0\ _L_s_-;\-* #,##0\ _L_s_-;_-* &quot;-&quot;??\ _L_s_-;_-@_-"/>
  </numFmts>
  <fonts count="31" x14ac:knownFonts="1">
    <font>
      <sz val="10"/>
      <name val="Times New Roman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9"/>
      <name val="Arial"/>
      <family val="2"/>
      <charset val="186"/>
    </font>
    <font>
      <vertAlign val="superscript"/>
      <sz val="9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9"/>
      <color indexed="53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sz val="11"/>
      <name val="Arial"/>
      <family val="2"/>
      <charset val="186"/>
    </font>
    <font>
      <sz val="12"/>
      <name val="Arial"/>
      <family val="2"/>
      <charset val="186"/>
    </font>
    <font>
      <b/>
      <sz val="9"/>
      <name val="Arial"/>
      <family val="2"/>
      <charset val="186"/>
    </font>
    <font>
      <sz val="11"/>
      <name val="Tahoma"/>
      <family val="2"/>
      <charset val="186"/>
    </font>
    <font>
      <b/>
      <sz val="11"/>
      <name val="Tahoma"/>
      <family val="2"/>
      <charset val="186"/>
    </font>
    <font>
      <b/>
      <sz val="11"/>
      <name val="Arial"/>
      <family val="2"/>
      <charset val="186"/>
    </font>
    <font>
      <i/>
      <sz val="10"/>
      <name val="Arial"/>
      <family val="2"/>
      <charset val="186"/>
    </font>
    <font>
      <sz val="10"/>
      <name val="Tahoma"/>
      <family val="2"/>
      <charset val="186"/>
    </font>
    <font>
      <b/>
      <sz val="13"/>
      <name val="Arial"/>
      <family val="2"/>
      <charset val="186"/>
    </font>
    <font>
      <sz val="6"/>
      <name val="Arial"/>
      <family val="2"/>
      <charset val="186"/>
    </font>
    <font>
      <b/>
      <sz val="10"/>
      <color indexed="18"/>
      <name val="Arial"/>
      <family val="2"/>
      <charset val="186"/>
    </font>
    <font>
      <b/>
      <sz val="9"/>
      <name val="Times New Roman"/>
      <family val="1"/>
    </font>
    <font>
      <b/>
      <sz val="9"/>
      <name val="Times New Roman"/>
      <family val="1"/>
      <charset val="204"/>
    </font>
    <font>
      <b/>
      <sz val="9"/>
      <name val="Times New Roman"/>
      <family val="1"/>
      <charset val="186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4"/>
      <color rgb="FFFF0000"/>
      <name val="Arial"/>
      <family val="2"/>
      <charset val="186"/>
    </font>
    <font>
      <i/>
      <sz val="10"/>
      <color rgb="FFFF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8" fillId="0" borderId="0" applyFont="0" applyFill="0" applyBorder="0" applyAlignment="0" applyProtection="0"/>
    <xf numFmtId="0" fontId="9" fillId="2" borderId="0"/>
    <xf numFmtId="9" fontId="18" fillId="0" borderId="0" applyFont="0" applyFill="0" applyBorder="0" applyAlignment="0" applyProtection="0"/>
  </cellStyleXfs>
  <cellXfs count="3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2" fontId="7" fillId="0" borderId="1" xfId="0" applyNumberFormat="1" applyFont="1" applyFill="1" applyBorder="1" applyAlignment="1">
      <alignment vertical="center" wrapText="1"/>
    </xf>
    <xf numFmtId="0" fontId="2" fillId="0" borderId="0" xfId="0" applyFont="1" applyFill="1"/>
    <xf numFmtId="2" fontId="4" fillId="0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/>
    <xf numFmtId="0" fontId="2" fillId="0" borderId="0" xfId="0" applyFont="1" applyBorder="1" applyAlignment="1"/>
    <xf numFmtId="0" fontId="2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13" fillId="0" borderId="5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3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2" fontId="10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9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/>
    </xf>
    <xf numFmtId="2" fontId="10" fillId="0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justify"/>
    </xf>
    <xf numFmtId="0" fontId="2" fillId="0" borderId="0" xfId="0" applyFont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2" fontId="16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justify"/>
    </xf>
    <xf numFmtId="0" fontId="13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1" fillId="0" borderId="0" xfId="0" applyFont="1" applyAlignment="1">
      <alignment horizontal="justify"/>
    </xf>
    <xf numFmtId="2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0" fontId="12" fillId="0" borderId="0" xfId="0" applyFont="1"/>
    <xf numFmtId="2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0" fontId="4" fillId="4" borderId="1" xfId="0" applyFont="1" applyFill="1" applyBorder="1" applyAlignment="1">
      <alignment vertical="top" wrapText="1"/>
    </xf>
    <xf numFmtId="2" fontId="13" fillId="0" borderId="1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/>
    </xf>
    <xf numFmtId="0" fontId="16" fillId="0" borderId="0" xfId="0" applyFont="1"/>
    <xf numFmtId="0" fontId="11" fillId="0" borderId="0" xfId="0" applyFont="1"/>
    <xf numFmtId="0" fontId="4" fillId="0" borderId="1" xfId="0" applyFont="1" applyFill="1" applyBorder="1" applyAlignment="1">
      <alignment vertical="top"/>
    </xf>
    <xf numFmtId="2" fontId="13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2" fillId="0" borderId="1" xfId="0" applyFont="1" applyBorder="1"/>
    <xf numFmtId="2" fontId="2" fillId="0" borderId="1" xfId="0" applyNumberFormat="1" applyFont="1" applyBorder="1"/>
    <xf numFmtId="16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2" fillId="0" borderId="5" xfId="0" applyFont="1" applyBorder="1" applyAlignment="1">
      <alignment horizontal="center"/>
    </xf>
    <xf numFmtId="16" fontId="2" fillId="0" borderId="5" xfId="0" applyNumberFormat="1" applyFont="1" applyBorder="1" applyAlignment="1">
      <alignment horizontal="center"/>
    </xf>
    <xf numFmtId="2" fontId="2" fillId="0" borderId="5" xfId="0" applyNumberFormat="1" applyFont="1" applyFill="1" applyBorder="1"/>
    <xf numFmtId="2" fontId="2" fillId="0" borderId="5" xfId="0" applyNumberFormat="1" applyFont="1" applyBorder="1"/>
    <xf numFmtId="0" fontId="2" fillId="0" borderId="1" xfId="0" applyFont="1" applyBorder="1" applyAlignment="1">
      <alignment horizontal="right" vertical="top" wrapText="1"/>
    </xf>
    <xf numFmtId="2" fontId="1" fillId="0" borderId="10" xfId="0" applyNumberFormat="1" applyFont="1" applyFill="1" applyBorder="1"/>
    <xf numFmtId="0" fontId="1" fillId="0" borderId="1" xfId="0" applyFont="1" applyFill="1" applyBorder="1" applyAlignment="1">
      <alignment horizontal="right" vertical="top" wrapText="1"/>
    </xf>
    <xf numFmtId="2" fontId="2" fillId="0" borderId="3" xfId="0" applyNumberFormat="1" applyFont="1" applyFill="1" applyBorder="1"/>
    <xf numFmtId="2" fontId="2" fillId="4" borderId="3" xfId="0" applyNumberFormat="1" applyFont="1" applyFill="1" applyBorder="1"/>
    <xf numFmtId="0" fontId="2" fillId="4" borderId="3" xfId="0" applyFont="1" applyFill="1" applyBorder="1"/>
    <xf numFmtId="0" fontId="17" fillId="0" borderId="1" xfId="0" applyFont="1" applyFill="1" applyBorder="1" applyAlignment="1">
      <alignment horizontal="right" vertical="top" wrapText="1"/>
    </xf>
    <xf numFmtId="2" fontId="2" fillId="4" borderId="1" xfId="0" applyNumberFormat="1" applyFont="1" applyFill="1" applyBorder="1"/>
    <xf numFmtId="0" fontId="2" fillId="4" borderId="1" xfId="0" applyFont="1" applyFill="1" applyBorder="1"/>
    <xf numFmtId="2" fontId="1" fillId="0" borderId="1" xfId="0" applyNumberFormat="1" applyFont="1" applyFill="1" applyBorder="1"/>
    <xf numFmtId="0" fontId="1" fillId="0" borderId="5" xfId="0" applyFont="1" applyFill="1" applyBorder="1" applyAlignment="1">
      <alignment horizontal="right" vertical="top" wrapText="1"/>
    </xf>
    <xf numFmtId="2" fontId="2" fillId="4" borderId="5" xfId="0" applyNumberFormat="1" applyFont="1" applyFill="1" applyBorder="1"/>
    <xf numFmtId="0" fontId="2" fillId="4" borderId="5" xfId="0" applyFont="1" applyFill="1" applyBorder="1"/>
    <xf numFmtId="0" fontId="2" fillId="0" borderId="11" xfId="0" applyFont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2" fontId="1" fillId="0" borderId="12" xfId="0" applyNumberFormat="1" applyFont="1" applyBorder="1"/>
    <xf numFmtId="0" fontId="2" fillId="4" borderId="12" xfId="0" applyFont="1" applyFill="1" applyBorder="1"/>
    <xf numFmtId="0" fontId="2" fillId="4" borderId="13" xfId="0" applyFont="1" applyFill="1" applyBorder="1"/>
    <xf numFmtId="0" fontId="2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0" fontId="2" fillId="0" borderId="9" xfId="0" applyFont="1" applyBorder="1"/>
    <xf numFmtId="0" fontId="4" fillId="0" borderId="11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vertical="top"/>
    </xf>
    <xf numFmtId="0" fontId="12" fillId="0" borderId="1" xfId="0" applyFont="1" applyFill="1" applyBorder="1" applyAlignment="1">
      <alignment vertical="top" wrapText="1"/>
    </xf>
    <xf numFmtId="2" fontId="10" fillId="0" borderId="1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12" fillId="0" borderId="0" xfId="0" applyFont="1" applyFill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right"/>
    </xf>
    <xf numFmtId="0" fontId="29" fillId="0" borderId="0" xfId="0" applyFont="1" applyAlignment="1"/>
    <xf numFmtId="0" fontId="30" fillId="0" borderId="0" xfId="0" applyFont="1" applyAlignment="1"/>
    <xf numFmtId="0" fontId="1" fillId="0" borderId="15" xfId="0" applyFont="1" applyFill="1" applyBorder="1" applyAlignment="1">
      <alignment horizontal="right" vertical="top" wrapText="1"/>
    </xf>
    <xf numFmtId="2" fontId="1" fillId="0" borderId="16" xfId="0" applyNumberFormat="1" applyFont="1" applyFill="1" applyBorder="1"/>
    <xf numFmtId="0" fontId="1" fillId="0" borderId="1" xfId="0" applyFont="1" applyFill="1" applyBorder="1" applyAlignment="1">
      <alignment horizontal="left" vertical="center"/>
    </xf>
    <xf numFmtId="0" fontId="16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2" fillId="0" borderId="0" xfId="0" applyFont="1" applyFill="1" applyAlignment="1" applyProtection="1">
      <alignment horizontal="center"/>
      <protection locked="0" hidden="1"/>
    </xf>
    <xf numFmtId="0" fontId="2" fillId="0" borderId="0" xfId="0" applyFont="1" applyFill="1" applyProtection="1"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4" fontId="7" fillId="0" borderId="0" xfId="0" applyNumberFormat="1" applyFont="1" applyBorder="1" applyAlignment="1" applyProtection="1">
      <alignment horizontal="right"/>
      <protection locked="0" hidden="1"/>
    </xf>
    <xf numFmtId="4" fontId="6" fillId="0" borderId="0" xfId="0" applyNumberFormat="1" applyFont="1" applyBorder="1" applyAlignment="1" applyProtection="1">
      <alignment horizontal="center"/>
      <protection locked="0" hidden="1"/>
    </xf>
    <xf numFmtId="4" fontId="7" fillId="0" borderId="0" xfId="0" applyNumberFormat="1" applyFont="1" applyAlignment="1" applyProtection="1">
      <alignment horizontal="right"/>
      <protection locked="0" hidden="1"/>
    </xf>
    <xf numFmtId="0" fontId="2" fillId="0" borderId="0" xfId="0" applyFont="1" applyProtection="1">
      <protection locked="0" hidden="1"/>
    </xf>
    <xf numFmtId="0" fontId="6" fillId="0" borderId="0" xfId="0" applyFont="1" applyFill="1" applyBorder="1" applyAlignment="1" applyProtection="1">
      <alignment horizontal="center"/>
      <protection locked="0" hidden="1"/>
    </xf>
    <xf numFmtId="0" fontId="20" fillId="0" borderId="17" xfId="0" applyFont="1" applyFill="1" applyBorder="1" applyAlignment="1" applyProtection="1">
      <alignment horizontal="center"/>
      <protection locked="0" hidden="1"/>
    </xf>
    <xf numFmtId="0" fontId="20" fillId="0" borderId="18" xfId="0" applyFont="1" applyFill="1" applyBorder="1" applyAlignment="1" applyProtection="1">
      <alignment horizontal="center"/>
      <protection locked="0" hidden="1"/>
    </xf>
    <xf numFmtId="0" fontId="20" fillId="0" borderId="19" xfId="0" applyFont="1" applyBorder="1" applyAlignment="1" applyProtection="1">
      <alignment horizontal="center"/>
      <protection locked="0" hidden="1"/>
    </xf>
    <xf numFmtId="0" fontId="20" fillId="0" borderId="18" xfId="0" applyFont="1" applyBorder="1" applyAlignment="1" applyProtection="1">
      <alignment horizontal="center"/>
      <protection locked="0" hidden="1"/>
    </xf>
    <xf numFmtId="0" fontId="20" fillId="0" borderId="20" xfId="0" applyFont="1" applyBorder="1" applyAlignment="1" applyProtection="1">
      <alignment horizontal="center"/>
      <protection locked="0" hidden="1"/>
    </xf>
    <xf numFmtId="0" fontId="20" fillId="0" borderId="0" xfId="0" applyFont="1" applyAlignment="1" applyProtection="1">
      <alignment horizontal="center"/>
      <protection locked="0" hidden="1"/>
    </xf>
    <xf numFmtId="0" fontId="21" fillId="0" borderId="0" xfId="0" applyFont="1"/>
    <xf numFmtId="0" fontId="2" fillId="0" borderId="0" xfId="0" applyFont="1" applyFill="1" applyBorder="1" applyAlignment="1" applyProtection="1">
      <alignment horizontal="center"/>
      <protection locked="0" hidden="1"/>
    </xf>
    <xf numFmtId="0" fontId="2" fillId="0" borderId="0" xfId="0" applyFont="1" applyFill="1" applyBorder="1" applyProtection="1">
      <protection locked="0" hidden="1"/>
    </xf>
    <xf numFmtId="0" fontId="2" fillId="0" borderId="0" xfId="0" applyFont="1" applyFill="1" applyBorder="1" applyAlignment="1" applyProtection="1">
      <alignment horizontal="right"/>
      <protection locked="0" hidden="1"/>
    </xf>
    <xf numFmtId="0" fontId="4" fillId="0" borderId="0" xfId="0" applyFont="1" applyFill="1" applyProtection="1">
      <protection locked="0" hidden="1"/>
    </xf>
    <xf numFmtId="0" fontId="2" fillId="0" borderId="1" xfId="0" applyFont="1" applyFill="1" applyBorder="1" applyAlignment="1" applyProtection="1">
      <alignment horizontal="center"/>
      <protection locked="0" hidden="1"/>
    </xf>
    <xf numFmtId="0" fontId="2" fillId="0" borderId="1" xfId="0" applyFont="1" applyFill="1" applyBorder="1" applyProtection="1">
      <protection locked="0" hidden="1"/>
    </xf>
    <xf numFmtId="0" fontId="6" fillId="0" borderId="1" xfId="0" applyFont="1" applyBorder="1" applyAlignment="1" applyProtection="1">
      <alignment horizontal="center"/>
      <protection locked="0" hidden="1"/>
    </xf>
    <xf numFmtId="4" fontId="2" fillId="0" borderId="1" xfId="0" applyNumberFormat="1" applyFont="1" applyBorder="1" applyAlignment="1" applyProtection="1">
      <alignment horizontal="center"/>
      <protection locked="0" hidden="1"/>
    </xf>
    <xf numFmtId="4" fontId="2" fillId="0" borderId="1" xfId="0" applyNumberFormat="1" applyFont="1" applyBorder="1" applyAlignment="1" applyProtection="1">
      <alignment horizontal="right"/>
      <protection locked="0" hidden="1"/>
    </xf>
    <xf numFmtId="166" fontId="4" fillId="0" borderId="1" xfId="1" quotePrefix="1" applyNumberFormat="1" applyFont="1" applyFill="1" applyBorder="1" applyAlignment="1" applyProtection="1">
      <alignment horizontal="center" vertical="center" wrapText="1"/>
      <protection locked="0" hidden="1"/>
    </xf>
    <xf numFmtId="165" fontId="4" fillId="0" borderId="1" xfId="1" quotePrefix="1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 applyProtection="1">
      <alignment vertical="center" wrapText="1"/>
      <protection locked="0" hidden="1"/>
    </xf>
    <xf numFmtId="2" fontId="6" fillId="0" borderId="1" xfId="0" applyNumberFormat="1" applyFont="1" applyFill="1" applyBorder="1" applyAlignment="1" applyProtection="1">
      <alignment horizontal="center" vertical="center"/>
      <protection locked="0" hidden="1"/>
    </xf>
    <xf numFmtId="4" fontId="4" fillId="0" borderId="1" xfId="0" applyNumberFormat="1" applyFont="1" applyFill="1" applyBorder="1" applyAlignment="1" applyProtection="1">
      <alignment horizontal="center" vertical="center"/>
      <protection locked="0" hidden="1"/>
    </xf>
    <xf numFmtId="4" fontId="4" fillId="0" borderId="1" xfId="0" applyNumberFormat="1" applyFont="1" applyFill="1" applyBorder="1" applyAlignment="1" applyProtection="1">
      <alignment horizontal="right" vertical="center"/>
      <protection locked="0" hidden="1"/>
    </xf>
    <xf numFmtId="0" fontId="4" fillId="0" borderId="1" xfId="0" applyFont="1" applyFill="1" applyBorder="1" applyProtection="1">
      <protection locked="0" hidden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13" fillId="0" borderId="1" xfId="0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4" fontId="4" fillId="0" borderId="1" xfId="0" applyNumberFormat="1" applyFont="1" applyFill="1" applyBorder="1" applyAlignment="1" applyProtection="1">
      <alignment horizontal="center"/>
      <protection locked="0" hidden="1"/>
    </xf>
    <xf numFmtId="4" fontId="4" fillId="0" borderId="1" xfId="0" applyNumberFormat="1" applyFont="1" applyFill="1" applyBorder="1" applyAlignment="1" applyProtection="1">
      <alignment horizontal="right"/>
      <protection locked="0" hidden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justify"/>
    </xf>
    <xf numFmtId="0" fontId="4" fillId="0" borderId="9" xfId="0" applyFont="1" applyBorder="1" applyAlignment="1">
      <alignment wrapText="1"/>
    </xf>
    <xf numFmtId="0" fontId="4" fillId="0" borderId="0" xfId="0" applyFont="1" applyAlignment="1">
      <alignment horizontal="center" vertical="top"/>
    </xf>
    <xf numFmtId="0" fontId="4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/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wrapText="1"/>
    </xf>
    <xf numFmtId="1" fontId="4" fillId="0" borderId="1" xfId="2" applyNumberFormat="1" applyFont="1" applyFill="1" applyBorder="1" applyAlignment="1">
      <alignment horizontal="center"/>
    </xf>
    <xf numFmtId="1" fontId="4" fillId="0" borderId="1" xfId="2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/>
    <xf numFmtId="0" fontId="10" fillId="0" borderId="0" xfId="0" applyFont="1" applyBorder="1" applyAlignment="1">
      <alignment horizontal="right" vertical="top" wrapText="1"/>
    </xf>
    <xf numFmtId="2" fontId="10" fillId="0" borderId="0" xfId="0" applyNumberFormat="1" applyFont="1" applyBorder="1" applyAlignment="1">
      <alignment vertical="top" wrapText="1"/>
    </xf>
    <xf numFmtId="0" fontId="4" fillId="4" borderId="1" xfId="0" applyFont="1" applyFill="1" applyBorder="1" applyAlignment="1">
      <alignment horizontal="right" vertical="center"/>
    </xf>
    <xf numFmtId="2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top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2" fillId="0" borderId="11" xfId="0" applyFont="1" applyBorder="1" applyAlignment="1">
      <alignment horizontal="right" vertical="top" wrapText="1"/>
    </xf>
    <xf numFmtId="0" fontId="12" fillId="0" borderId="21" xfId="0" applyFont="1" applyBorder="1" applyAlignment="1">
      <alignment horizontal="right" vertical="top" wrapText="1"/>
    </xf>
    <xf numFmtId="0" fontId="1" fillId="0" borderId="15" xfId="0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24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justify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top" wrapText="1"/>
    </xf>
    <xf numFmtId="0" fontId="10" fillId="0" borderId="21" xfId="0" applyFont="1" applyBorder="1" applyAlignment="1">
      <alignment horizontal="right" vertical="top" wrapText="1"/>
    </xf>
    <xf numFmtId="0" fontId="10" fillId="0" borderId="23" xfId="0" applyFont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23" xfId="0" applyFont="1" applyBorder="1" applyAlignment="1">
      <alignment horizontal="right" vertical="top" wrapText="1"/>
    </xf>
    <xf numFmtId="0" fontId="11" fillId="0" borderId="0" xfId="0" applyFont="1" applyAlignment="1">
      <alignment horizontal="justify"/>
    </xf>
    <xf numFmtId="0" fontId="10" fillId="0" borderId="11" xfId="0" applyFont="1" applyFill="1" applyBorder="1" applyAlignment="1">
      <alignment horizontal="right" vertical="top" wrapText="1"/>
    </xf>
    <xf numFmtId="0" fontId="10" fillId="0" borderId="23" xfId="0" applyFont="1" applyFill="1" applyBorder="1" applyAlignment="1">
      <alignment horizontal="right" vertical="top" wrapText="1"/>
    </xf>
    <xf numFmtId="0" fontId="12" fillId="0" borderId="11" xfId="0" applyFont="1" applyFill="1" applyBorder="1" applyAlignment="1">
      <alignment horizontal="right" vertical="top" wrapText="1"/>
    </xf>
    <xf numFmtId="0" fontId="12" fillId="0" borderId="21" xfId="0" applyFont="1" applyFill="1" applyBorder="1" applyAlignment="1">
      <alignment horizontal="right" vertical="top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6" fillId="0" borderId="11" xfId="0" applyFont="1" applyBorder="1" applyAlignment="1">
      <alignment horizontal="right" vertical="top" wrapText="1"/>
    </xf>
    <xf numFmtId="0" fontId="16" fillId="0" borderId="23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0" fontId="13" fillId="0" borderId="11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horizontal="center" wrapText="1"/>
    </xf>
    <xf numFmtId="0" fontId="4" fillId="0" borderId="24" xfId="0" applyFont="1" applyBorder="1" applyAlignment="1">
      <alignment vertical="top" wrapText="1"/>
    </xf>
    <xf numFmtId="0" fontId="13" fillId="0" borderId="11" xfId="0" applyFont="1" applyBorder="1" applyAlignment="1">
      <alignment horizontal="right" vertical="top" wrapText="1"/>
    </xf>
    <xf numFmtId="0" fontId="13" fillId="0" borderId="23" xfId="0" applyFont="1" applyBorder="1" applyAlignment="1">
      <alignment horizontal="right" vertical="top" wrapText="1"/>
    </xf>
    <xf numFmtId="0" fontId="13" fillId="0" borderId="5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11" xfId="0" applyFont="1" applyFill="1" applyBorder="1" applyAlignment="1">
      <alignment horizontal="right" vertical="top" wrapText="1"/>
    </xf>
    <xf numFmtId="0" fontId="13" fillId="0" borderId="23" xfId="0" applyFont="1" applyFill="1" applyBorder="1" applyAlignment="1">
      <alignment horizontal="right" vertical="top" wrapText="1"/>
    </xf>
    <xf numFmtId="0" fontId="10" fillId="0" borderId="21" xfId="0" applyFont="1" applyFill="1" applyBorder="1" applyAlignment="1">
      <alignment horizontal="right" vertical="top" wrapText="1"/>
    </xf>
    <xf numFmtId="0" fontId="17" fillId="0" borderId="11" xfId="0" applyFont="1" applyBorder="1" applyAlignment="1" applyProtection="1">
      <alignment horizontal="center"/>
      <protection locked="0" hidden="1"/>
    </xf>
    <xf numFmtId="0" fontId="17" fillId="0" borderId="21" xfId="0" applyFont="1" applyBorder="1" applyAlignment="1" applyProtection="1">
      <alignment horizontal="center"/>
      <protection locked="0" hidden="1"/>
    </xf>
    <xf numFmtId="0" fontId="17" fillId="0" borderId="23" xfId="0" applyFont="1" applyBorder="1" applyAlignment="1" applyProtection="1">
      <alignment horizontal="center"/>
      <protection locked="0" hidden="1"/>
    </xf>
    <xf numFmtId="0" fontId="6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4" fillId="0" borderId="5" xfId="0" applyFont="1" applyBorder="1" applyAlignment="1" applyProtection="1">
      <alignment horizontal="center" vertical="center" wrapText="1"/>
      <protection locked="0" hidden="1"/>
    </xf>
    <xf numFmtId="0" fontId="4" fillId="0" borderId="3" xfId="0" applyFont="1" applyBorder="1" applyAlignment="1" applyProtection="1">
      <alignment horizontal="center" vertical="center" wrapText="1"/>
      <protection locked="0" hidden="1"/>
    </xf>
    <xf numFmtId="0" fontId="6" fillId="0" borderId="5" xfId="0" applyFont="1" applyBorder="1" applyAlignment="1" applyProtection="1">
      <alignment horizontal="center" vertical="center" wrapText="1"/>
      <protection locked="0" hidden="1"/>
    </xf>
    <xf numFmtId="0" fontId="6" fillId="0" borderId="7" xfId="0" applyFont="1" applyBorder="1" applyAlignment="1" applyProtection="1">
      <alignment horizontal="center" vertical="center" wrapText="1"/>
      <protection locked="0" hidden="1"/>
    </xf>
    <xf numFmtId="0" fontId="6" fillId="0" borderId="3" xfId="0" applyFont="1" applyBorder="1" applyAlignment="1" applyProtection="1">
      <alignment horizontal="center" vertical="center" wrapText="1"/>
      <protection locked="0" hidden="1"/>
    </xf>
    <xf numFmtId="0" fontId="17" fillId="0" borderId="5" xfId="0" applyFont="1" applyBorder="1" applyAlignment="1" applyProtection="1">
      <alignment horizontal="center" wrapText="1"/>
      <protection locked="0" hidden="1"/>
    </xf>
    <xf numFmtId="0" fontId="17" fillId="0" borderId="3" xfId="0" applyFont="1" applyBorder="1" applyAlignment="1" applyProtection="1">
      <alignment horizontal="center" wrapText="1"/>
      <protection locked="0" hidden="1"/>
    </xf>
    <xf numFmtId="0" fontId="6" fillId="0" borderId="1" xfId="0" applyFont="1" applyBorder="1" applyAlignment="1" applyProtection="1">
      <alignment horizontal="center" vertical="center" textRotation="90"/>
      <protection locked="0" hidden="1"/>
    </xf>
    <xf numFmtId="0" fontId="6" fillId="0" borderId="1" xfId="0" applyFont="1" applyBorder="1" applyAlignment="1" applyProtection="1">
      <alignment horizontal="center" vertical="center" wrapText="1"/>
      <protection locked="0" hidden="1"/>
    </xf>
    <xf numFmtId="0" fontId="2" fillId="0" borderId="0" xfId="0" applyFont="1"/>
    <xf numFmtId="0" fontId="19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1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">
    <cellStyle name="Comma 2" xfId="1"/>
    <cellStyle name="Normal" xfId="0" builtinId="0"/>
    <cellStyle name="Normal_Sheet1" xfId="2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opLeftCell="A29" workbookViewId="0">
      <selection activeCell="A49" sqref="A49:P49"/>
    </sheetView>
  </sheetViews>
  <sheetFormatPr defaultColWidth="9.33203125" defaultRowHeight="13.2" x14ac:dyDescent="0.25"/>
  <cols>
    <col min="1" max="1" width="5.44140625" style="3" customWidth="1"/>
    <col min="2" max="2" width="6.33203125" style="2" customWidth="1"/>
    <col min="3" max="3" width="39.33203125" style="2" customWidth="1"/>
    <col min="4" max="4" width="8.77734375" style="2" customWidth="1"/>
    <col min="5" max="5" width="12.109375" style="2" customWidth="1"/>
    <col min="6" max="6" width="9.33203125" style="2"/>
    <col min="7" max="7" width="9.33203125" style="2" customWidth="1"/>
    <col min="8" max="8" width="9.33203125" style="2"/>
    <col min="9" max="9" width="9.77734375" style="2" customWidth="1"/>
    <col min="10" max="10" width="9" style="2" customWidth="1"/>
    <col min="11" max="13" width="9.33203125" style="2"/>
    <col min="14" max="14" width="10.109375" style="2" customWidth="1"/>
    <col min="15" max="16" width="9.33203125" style="2"/>
    <col min="17" max="17" width="9.77734375" style="2" customWidth="1"/>
    <col min="18" max="16384" width="9.33203125" style="2"/>
  </cols>
  <sheetData>
    <row r="1" spans="1:18" ht="18" x14ac:dyDescent="0.35">
      <c r="M1" s="253" t="s">
        <v>147</v>
      </c>
      <c r="N1" s="254"/>
      <c r="O1" s="254"/>
      <c r="P1" s="254"/>
    </row>
    <row r="2" spans="1:18" x14ac:dyDescent="0.25">
      <c r="A2" s="268" t="s">
        <v>235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</row>
    <row r="3" spans="1:18" ht="15.6" x14ac:dyDescent="0.3">
      <c r="A3" s="259" t="s">
        <v>23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</row>
    <row r="4" spans="1:18" ht="12.75" customHeight="1" x14ac:dyDescent="0.25">
      <c r="A4" s="265" t="s">
        <v>59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</row>
    <row r="5" spans="1:18" x14ac:dyDescent="0.25">
      <c r="A5" s="266" t="s">
        <v>0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</row>
    <row r="6" spans="1:18" ht="15.6" x14ac:dyDescent="0.25">
      <c r="A6" s="42" t="s">
        <v>14</v>
      </c>
      <c r="B6" s="42"/>
      <c r="C6" s="43"/>
      <c r="D6" s="37" t="s">
        <v>24</v>
      </c>
      <c r="E6" s="37"/>
      <c r="F6" s="37"/>
      <c r="G6" s="37"/>
      <c r="H6" s="37"/>
      <c r="I6" s="37"/>
    </row>
    <row r="7" spans="1:18" ht="15.6" x14ac:dyDescent="0.25">
      <c r="A7" s="42" t="s">
        <v>15</v>
      </c>
      <c r="B7" s="42"/>
      <c r="C7" s="43"/>
      <c r="D7" s="2" t="s">
        <v>68</v>
      </c>
    </row>
    <row r="8" spans="1:18" ht="15.6" x14ac:dyDescent="0.25">
      <c r="A8" s="42" t="s">
        <v>170</v>
      </c>
      <c r="B8" s="42"/>
      <c r="C8" s="43"/>
    </row>
    <row r="9" spans="1:18" ht="15.6" x14ac:dyDescent="0.3">
      <c r="A9" s="269" t="s">
        <v>146</v>
      </c>
      <c r="B9" s="270"/>
      <c r="C9" s="270"/>
      <c r="D9" s="270"/>
      <c r="E9" s="270"/>
      <c r="F9" s="270"/>
      <c r="G9" s="270"/>
      <c r="H9" s="270"/>
      <c r="I9" s="270"/>
    </row>
    <row r="10" spans="1:18" s="1" customFormat="1" ht="13.5" customHeight="1" x14ac:dyDescent="0.25">
      <c r="A10" s="260" t="s">
        <v>200</v>
      </c>
      <c r="B10" s="260" t="s">
        <v>1</v>
      </c>
      <c r="C10" s="272" t="s">
        <v>201</v>
      </c>
      <c r="D10" s="260" t="s">
        <v>2</v>
      </c>
      <c r="E10" s="260" t="s">
        <v>25</v>
      </c>
      <c r="F10" s="262" t="s">
        <v>3</v>
      </c>
      <c r="G10" s="263"/>
      <c r="H10" s="263"/>
      <c r="I10" s="263"/>
      <c r="J10" s="263"/>
      <c r="K10" s="264"/>
      <c r="L10" s="262" t="s">
        <v>4</v>
      </c>
      <c r="M10" s="263"/>
      <c r="N10" s="263"/>
      <c r="O10" s="263"/>
      <c r="P10" s="264"/>
      <c r="Q10" s="45"/>
      <c r="R10" s="45"/>
    </row>
    <row r="11" spans="1:18" s="1" customFormat="1" ht="50.25" customHeight="1" x14ac:dyDescent="0.25">
      <c r="A11" s="261"/>
      <c r="B11" s="261"/>
      <c r="C11" s="273"/>
      <c r="D11" s="261"/>
      <c r="E11" s="261"/>
      <c r="F11" s="44" t="s">
        <v>5</v>
      </c>
      <c r="G11" s="44" t="s">
        <v>236</v>
      </c>
      <c r="H11" s="44" t="s">
        <v>237</v>
      </c>
      <c r="I11" s="44" t="s">
        <v>238</v>
      </c>
      <c r="J11" s="44" t="s">
        <v>239</v>
      </c>
      <c r="K11" s="44" t="s">
        <v>240</v>
      </c>
      <c r="L11" s="44" t="s">
        <v>26</v>
      </c>
      <c r="M11" s="44" t="s">
        <v>6</v>
      </c>
      <c r="N11" s="44" t="s">
        <v>238</v>
      </c>
      <c r="O11" s="44" t="s">
        <v>239</v>
      </c>
      <c r="P11" s="44" t="s">
        <v>241</v>
      </c>
    </row>
    <row r="12" spans="1:18" s="1" customFormat="1" ht="10.5" customHeight="1" x14ac:dyDescent="0.2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</row>
    <row r="13" spans="1:18" s="1" customFormat="1" ht="12.75" customHeight="1" x14ac:dyDescent="0.25">
      <c r="A13" s="48"/>
      <c r="B13" s="48"/>
      <c r="C13" s="49" t="s">
        <v>27</v>
      </c>
      <c r="D13" s="50"/>
      <c r="E13" s="50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8" ht="22.8" x14ac:dyDescent="0.25">
      <c r="A14" s="17">
        <v>1</v>
      </c>
      <c r="B14" s="17"/>
      <c r="C14" s="7" t="s">
        <v>132</v>
      </c>
      <c r="D14" s="4" t="s">
        <v>57</v>
      </c>
      <c r="E14" s="221">
        <f>131.82*0.6</f>
        <v>79.09</v>
      </c>
      <c r="F14" s="23"/>
      <c r="G14" s="23"/>
      <c r="H14" s="25">
        <f>F14*G14</f>
        <v>0</v>
      </c>
      <c r="I14" s="25"/>
      <c r="J14" s="25"/>
      <c r="K14" s="25">
        <f>SUM(H14:J14)</f>
        <v>0</v>
      </c>
      <c r="L14" s="25">
        <f>E14*F14</f>
        <v>0</v>
      </c>
      <c r="M14" s="25">
        <f>E14*H14</f>
        <v>0</v>
      </c>
      <c r="N14" s="25">
        <f>E14*I14</f>
        <v>0</v>
      </c>
      <c r="O14" s="25">
        <f>E14*J14</f>
        <v>0</v>
      </c>
      <c r="P14" s="25">
        <f>SUM(M14:O14)</f>
        <v>0</v>
      </c>
    </row>
    <row r="15" spans="1:18" x14ac:dyDescent="0.25">
      <c r="A15" s="17">
        <v>2</v>
      </c>
      <c r="B15" s="17"/>
      <c r="C15" s="7" t="s">
        <v>153</v>
      </c>
      <c r="D15" s="4" t="s">
        <v>28</v>
      </c>
      <c r="E15" s="221">
        <f>118.22</f>
        <v>118.22</v>
      </c>
      <c r="F15" s="23"/>
      <c r="G15" s="23"/>
      <c r="H15" s="25">
        <f t="shared" ref="H15:H44" si="0">F15*G15</f>
        <v>0</v>
      </c>
      <c r="I15" s="25"/>
      <c r="J15" s="25"/>
      <c r="K15" s="25">
        <f t="shared" ref="K15:K44" si="1">SUM(H15:J15)</f>
        <v>0</v>
      </c>
      <c r="L15" s="25">
        <f t="shared" ref="L15:L44" si="2">E15*F15</f>
        <v>0</v>
      </c>
      <c r="M15" s="25">
        <f t="shared" ref="M15:M44" si="3">E15*H15</f>
        <v>0</v>
      </c>
      <c r="N15" s="25">
        <f t="shared" ref="N15:N44" si="4">E15*I15</f>
        <v>0</v>
      </c>
      <c r="O15" s="25">
        <f t="shared" ref="O15:O44" si="5">E15*J15</f>
        <v>0</v>
      </c>
      <c r="P15" s="25">
        <f t="shared" ref="P15:P44" si="6">SUM(M15:O15)</f>
        <v>0</v>
      </c>
    </row>
    <row r="16" spans="1:18" x14ac:dyDescent="0.25">
      <c r="A16" s="52"/>
      <c r="B16" s="52"/>
      <c r="C16" s="49" t="s">
        <v>29</v>
      </c>
      <c r="D16" s="53"/>
      <c r="E16" s="125"/>
      <c r="F16" s="54"/>
      <c r="G16" s="54"/>
      <c r="H16" s="25"/>
      <c r="I16" s="54"/>
      <c r="J16" s="54"/>
      <c r="K16" s="25"/>
      <c r="L16" s="25"/>
      <c r="M16" s="25"/>
      <c r="N16" s="25"/>
      <c r="O16" s="25"/>
      <c r="P16" s="25"/>
    </row>
    <row r="17" spans="1:16" ht="22.8" x14ac:dyDescent="0.25">
      <c r="A17" s="17">
        <v>3</v>
      </c>
      <c r="B17" s="52"/>
      <c r="C17" s="7" t="s">
        <v>133</v>
      </c>
      <c r="D17" s="4" t="s">
        <v>57</v>
      </c>
      <c r="E17" s="79">
        <f>E15*1.05</f>
        <v>124.13</v>
      </c>
      <c r="F17" s="55"/>
      <c r="G17" s="55"/>
      <c r="H17" s="25">
        <f t="shared" si="0"/>
        <v>0</v>
      </c>
      <c r="I17" s="55"/>
      <c r="J17" s="55"/>
      <c r="K17" s="25">
        <f t="shared" si="1"/>
        <v>0</v>
      </c>
      <c r="L17" s="25">
        <f t="shared" si="2"/>
        <v>0</v>
      </c>
      <c r="M17" s="25">
        <f t="shared" si="3"/>
        <v>0</v>
      </c>
      <c r="N17" s="25">
        <f t="shared" si="4"/>
        <v>0</v>
      </c>
      <c r="O17" s="25">
        <f t="shared" si="5"/>
        <v>0</v>
      </c>
      <c r="P17" s="25">
        <f t="shared" si="6"/>
        <v>0</v>
      </c>
    </row>
    <row r="18" spans="1:16" x14ac:dyDescent="0.25">
      <c r="A18" s="17">
        <v>4</v>
      </c>
      <c r="B18" s="17"/>
      <c r="C18" s="18" t="s">
        <v>30</v>
      </c>
      <c r="D18" s="4" t="s">
        <v>57</v>
      </c>
      <c r="E18" s="221">
        <f>E15*1.05</f>
        <v>124.13</v>
      </c>
      <c r="F18" s="54"/>
      <c r="G18" s="54"/>
      <c r="H18" s="25">
        <f t="shared" si="0"/>
        <v>0</v>
      </c>
      <c r="I18" s="54"/>
      <c r="J18" s="54"/>
      <c r="K18" s="25">
        <f t="shared" si="1"/>
        <v>0</v>
      </c>
      <c r="L18" s="25">
        <f t="shared" si="2"/>
        <v>0</v>
      </c>
      <c r="M18" s="25">
        <f t="shared" si="3"/>
        <v>0</v>
      </c>
      <c r="N18" s="25">
        <f t="shared" si="4"/>
        <v>0</v>
      </c>
      <c r="O18" s="25">
        <f t="shared" si="5"/>
        <v>0</v>
      </c>
      <c r="P18" s="25">
        <f t="shared" si="6"/>
        <v>0</v>
      </c>
    </row>
    <row r="19" spans="1:16" x14ac:dyDescent="0.25">
      <c r="A19" s="17"/>
      <c r="B19" s="17"/>
      <c r="C19" s="49" t="s">
        <v>31</v>
      </c>
      <c r="D19" s="4"/>
      <c r="E19" s="221"/>
      <c r="F19" s="54"/>
      <c r="G19" s="54"/>
      <c r="H19" s="25"/>
      <c r="I19" s="54"/>
      <c r="J19" s="54"/>
      <c r="K19" s="25"/>
      <c r="L19" s="25"/>
      <c r="M19" s="25"/>
      <c r="N19" s="25"/>
      <c r="O19" s="25"/>
      <c r="P19" s="25"/>
    </row>
    <row r="20" spans="1:16" x14ac:dyDescent="0.25">
      <c r="A20" s="17">
        <v>5</v>
      </c>
      <c r="B20" s="17"/>
      <c r="C20" s="7" t="s">
        <v>129</v>
      </c>
      <c r="D20" s="4" t="s">
        <v>57</v>
      </c>
      <c r="E20" s="221">
        <f>E15*1.8</f>
        <v>212.8</v>
      </c>
      <c r="F20" s="54"/>
      <c r="G20" s="54"/>
      <c r="H20" s="25">
        <f t="shared" si="0"/>
        <v>0</v>
      </c>
      <c r="I20" s="54"/>
      <c r="J20" s="54"/>
      <c r="K20" s="25">
        <f t="shared" si="1"/>
        <v>0</v>
      </c>
      <c r="L20" s="25">
        <f t="shared" si="2"/>
        <v>0</v>
      </c>
      <c r="M20" s="25">
        <f t="shared" si="3"/>
        <v>0</v>
      </c>
      <c r="N20" s="25">
        <f t="shared" si="4"/>
        <v>0</v>
      </c>
      <c r="O20" s="25">
        <f t="shared" si="5"/>
        <v>0</v>
      </c>
      <c r="P20" s="25">
        <f t="shared" si="6"/>
        <v>0</v>
      </c>
    </row>
    <row r="21" spans="1:16" x14ac:dyDescent="0.25">
      <c r="A21" s="17"/>
      <c r="B21" s="17"/>
      <c r="C21" s="9" t="s">
        <v>224</v>
      </c>
      <c r="D21" s="4" t="s">
        <v>57</v>
      </c>
      <c r="E21" s="221">
        <f>E20+E20*0.05</f>
        <v>223.44</v>
      </c>
      <c r="F21" s="54"/>
      <c r="G21" s="54"/>
      <c r="H21" s="25">
        <f t="shared" si="0"/>
        <v>0</v>
      </c>
      <c r="I21" s="54"/>
      <c r="J21" s="54"/>
      <c r="K21" s="25">
        <f t="shared" si="1"/>
        <v>0</v>
      </c>
      <c r="L21" s="25">
        <f t="shared" si="2"/>
        <v>0</v>
      </c>
      <c r="M21" s="25">
        <f t="shared" si="3"/>
        <v>0</v>
      </c>
      <c r="N21" s="25">
        <f t="shared" si="4"/>
        <v>0</v>
      </c>
      <c r="O21" s="25">
        <f t="shared" si="5"/>
        <v>0</v>
      </c>
      <c r="P21" s="25">
        <f t="shared" si="6"/>
        <v>0</v>
      </c>
    </row>
    <row r="22" spans="1:16" x14ac:dyDescent="0.25">
      <c r="A22" s="17"/>
      <c r="B22" s="17"/>
      <c r="C22" s="9" t="s">
        <v>32</v>
      </c>
      <c r="D22" s="4" t="s">
        <v>33</v>
      </c>
      <c r="E22" s="221">
        <f>E20*5</f>
        <v>1064</v>
      </c>
      <c r="F22" s="54"/>
      <c r="G22" s="54"/>
      <c r="H22" s="25">
        <f t="shared" si="0"/>
        <v>0</v>
      </c>
      <c r="I22" s="54"/>
      <c r="J22" s="54"/>
      <c r="K22" s="25">
        <f t="shared" si="1"/>
        <v>0</v>
      </c>
      <c r="L22" s="25">
        <f t="shared" si="2"/>
        <v>0</v>
      </c>
      <c r="M22" s="25">
        <f t="shared" si="3"/>
        <v>0</v>
      </c>
      <c r="N22" s="25">
        <f t="shared" si="4"/>
        <v>0</v>
      </c>
      <c r="O22" s="25">
        <f t="shared" si="5"/>
        <v>0</v>
      </c>
      <c r="P22" s="25">
        <f t="shared" si="6"/>
        <v>0</v>
      </c>
    </row>
    <row r="23" spans="1:16" x14ac:dyDescent="0.25">
      <c r="A23" s="17"/>
      <c r="B23" s="17"/>
      <c r="C23" s="9" t="s">
        <v>34</v>
      </c>
      <c r="D23" s="4" t="s">
        <v>35</v>
      </c>
      <c r="E23" s="101">
        <f>E20*6</f>
        <v>1277</v>
      </c>
      <c r="F23" s="54"/>
      <c r="G23" s="54"/>
      <c r="H23" s="25">
        <f t="shared" si="0"/>
        <v>0</v>
      </c>
      <c r="I23" s="54"/>
      <c r="J23" s="54"/>
      <c r="K23" s="25">
        <f t="shared" si="1"/>
        <v>0</v>
      </c>
      <c r="L23" s="25">
        <f t="shared" si="2"/>
        <v>0</v>
      </c>
      <c r="M23" s="25">
        <f t="shared" si="3"/>
        <v>0</v>
      </c>
      <c r="N23" s="25">
        <f t="shared" si="4"/>
        <v>0</v>
      </c>
      <c r="O23" s="25">
        <f t="shared" si="5"/>
        <v>0</v>
      </c>
      <c r="P23" s="25">
        <f t="shared" si="6"/>
        <v>0</v>
      </c>
    </row>
    <row r="24" spans="1:16" x14ac:dyDescent="0.25">
      <c r="A24" s="17">
        <v>6</v>
      </c>
      <c r="B24" s="17"/>
      <c r="C24" s="11" t="s">
        <v>36</v>
      </c>
      <c r="D24" s="4" t="s">
        <v>57</v>
      </c>
      <c r="E24" s="221">
        <f>E15*1</f>
        <v>118.22</v>
      </c>
      <c r="F24" s="54"/>
      <c r="G24" s="54"/>
      <c r="H24" s="25">
        <f t="shared" si="0"/>
        <v>0</v>
      </c>
      <c r="I24" s="54"/>
      <c r="J24" s="54"/>
      <c r="K24" s="25">
        <f t="shared" si="1"/>
        <v>0</v>
      </c>
      <c r="L24" s="25">
        <f t="shared" si="2"/>
        <v>0</v>
      </c>
      <c r="M24" s="25">
        <f t="shared" si="3"/>
        <v>0</v>
      </c>
      <c r="N24" s="25">
        <f t="shared" si="4"/>
        <v>0</v>
      </c>
      <c r="O24" s="25">
        <f t="shared" si="5"/>
        <v>0</v>
      </c>
      <c r="P24" s="25">
        <f t="shared" si="6"/>
        <v>0</v>
      </c>
    </row>
    <row r="25" spans="1:16" x14ac:dyDescent="0.25">
      <c r="A25" s="17"/>
      <c r="B25" s="17"/>
      <c r="C25" s="12" t="s">
        <v>37</v>
      </c>
      <c r="D25" s="4" t="s">
        <v>57</v>
      </c>
      <c r="E25" s="221">
        <f>E24+E24*0.1</f>
        <v>130.04</v>
      </c>
      <c r="F25" s="54"/>
      <c r="G25" s="54"/>
      <c r="H25" s="25">
        <f t="shared" si="0"/>
        <v>0</v>
      </c>
      <c r="I25" s="54"/>
      <c r="J25" s="54"/>
      <c r="K25" s="25">
        <f t="shared" si="1"/>
        <v>0</v>
      </c>
      <c r="L25" s="25">
        <f t="shared" si="2"/>
        <v>0</v>
      </c>
      <c r="M25" s="25">
        <f t="shared" si="3"/>
        <v>0</v>
      </c>
      <c r="N25" s="25">
        <f t="shared" si="4"/>
        <v>0</v>
      </c>
      <c r="O25" s="25">
        <f t="shared" si="5"/>
        <v>0</v>
      </c>
      <c r="P25" s="25">
        <f t="shared" si="6"/>
        <v>0</v>
      </c>
    </row>
    <row r="26" spans="1:16" x14ac:dyDescent="0.25">
      <c r="A26" s="17"/>
      <c r="B26" s="17"/>
      <c r="C26" s="12" t="s">
        <v>38</v>
      </c>
      <c r="D26" s="4" t="s">
        <v>33</v>
      </c>
      <c r="E26" s="221">
        <f>E24*5</f>
        <v>591.1</v>
      </c>
      <c r="F26" s="54"/>
      <c r="G26" s="54"/>
      <c r="H26" s="25">
        <f t="shared" si="0"/>
        <v>0</v>
      </c>
      <c r="I26" s="54"/>
      <c r="J26" s="54"/>
      <c r="K26" s="25">
        <f t="shared" si="1"/>
        <v>0</v>
      </c>
      <c r="L26" s="25">
        <f t="shared" si="2"/>
        <v>0</v>
      </c>
      <c r="M26" s="25">
        <f t="shared" si="3"/>
        <v>0</v>
      </c>
      <c r="N26" s="25">
        <f t="shared" si="4"/>
        <v>0</v>
      </c>
      <c r="O26" s="25">
        <f t="shared" si="5"/>
        <v>0</v>
      </c>
      <c r="P26" s="25">
        <f t="shared" si="6"/>
        <v>0</v>
      </c>
    </row>
    <row r="27" spans="1:16" x14ac:dyDescent="0.25">
      <c r="A27" s="19">
        <v>7</v>
      </c>
      <c r="B27" s="19"/>
      <c r="C27" s="35" t="s">
        <v>134</v>
      </c>
      <c r="D27" s="16" t="s">
        <v>28</v>
      </c>
      <c r="E27" s="222">
        <f>E15</f>
        <v>118.22</v>
      </c>
      <c r="F27" s="54"/>
      <c r="G27" s="54"/>
      <c r="H27" s="25">
        <f t="shared" si="0"/>
        <v>0</v>
      </c>
      <c r="I27" s="54"/>
      <c r="J27" s="54"/>
      <c r="K27" s="25">
        <f t="shared" si="1"/>
        <v>0</v>
      </c>
      <c r="L27" s="25">
        <f t="shared" si="2"/>
        <v>0</v>
      </c>
      <c r="M27" s="25">
        <f t="shared" si="3"/>
        <v>0</v>
      </c>
      <c r="N27" s="25">
        <f t="shared" si="4"/>
        <v>0</v>
      </c>
      <c r="O27" s="25">
        <f t="shared" si="5"/>
        <v>0</v>
      </c>
      <c r="P27" s="25">
        <f t="shared" si="6"/>
        <v>0</v>
      </c>
    </row>
    <row r="28" spans="1:16" x14ac:dyDescent="0.25">
      <c r="A28" s="17"/>
      <c r="B28" s="17"/>
      <c r="C28" s="49" t="s">
        <v>39</v>
      </c>
      <c r="D28" s="4"/>
      <c r="E28" s="221"/>
      <c r="F28" s="54"/>
      <c r="G28" s="54"/>
      <c r="H28" s="25"/>
      <c r="I28" s="54"/>
      <c r="J28" s="54"/>
      <c r="K28" s="25"/>
      <c r="L28" s="25"/>
      <c r="M28" s="25"/>
      <c r="N28" s="25"/>
      <c r="O28" s="25"/>
      <c r="P28" s="25"/>
    </row>
    <row r="29" spans="1:16" x14ac:dyDescent="0.25">
      <c r="A29" s="17">
        <v>8</v>
      </c>
      <c r="B29" s="17"/>
      <c r="C29" s="11" t="s">
        <v>40</v>
      </c>
      <c r="D29" s="4" t="s">
        <v>57</v>
      </c>
      <c r="E29" s="221">
        <f>E15*1</f>
        <v>118.22</v>
      </c>
      <c r="F29" s="54"/>
      <c r="G29" s="54"/>
      <c r="H29" s="25">
        <f t="shared" si="0"/>
        <v>0</v>
      </c>
      <c r="I29" s="54"/>
      <c r="J29" s="54"/>
      <c r="K29" s="25">
        <f t="shared" si="1"/>
        <v>0</v>
      </c>
      <c r="L29" s="25">
        <f t="shared" si="2"/>
        <v>0</v>
      </c>
      <c r="M29" s="25">
        <f t="shared" si="3"/>
        <v>0</v>
      </c>
      <c r="N29" s="25">
        <f t="shared" si="4"/>
        <v>0</v>
      </c>
      <c r="O29" s="25">
        <f t="shared" si="5"/>
        <v>0</v>
      </c>
      <c r="P29" s="25">
        <f t="shared" si="6"/>
        <v>0</v>
      </c>
    </row>
    <row r="30" spans="1:16" x14ac:dyDescent="0.25">
      <c r="A30" s="17"/>
      <c r="B30" s="17"/>
      <c r="C30" s="12" t="s">
        <v>41</v>
      </c>
      <c r="D30" s="4" t="s">
        <v>42</v>
      </c>
      <c r="E30" s="221">
        <f>0.2*E29</f>
        <v>23.64</v>
      </c>
      <c r="F30" s="54"/>
      <c r="G30" s="54"/>
      <c r="H30" s="25">
        <f t="shared" si="0"/>
        <v>0</v>
      </c>
      <c r="I30" s="54"/>
      <c r="J30" s="54"/>
      <c r="K30" s="25">
        <f t="shared" si="1"/>
        <v>0</v>
      </c>
      <c r="L30" s="25">
        <f t="shared" si="2"/>
        <v>0</v>
      </c>
      <c r="M30" s="25">
        <f t="shared" si="3"/>
        <v>0</v>
      </c>
      <c r="N30" s="25">
        <f t="shared" si="4"/>
        <v>0</v>
      </c>
      <c r="O30" s="25">
        <f t="shared" si="5"/>
        <v>0</v>
      </c>
      <c r="P30" s="25">
        <f t="shared" si="6"/>
        <v>0</v>
      </c>
    </row>
    <row r="31" spans="1:16" ht="22.8" x14ac:dyDescent="0.25">
      <c r="A31" s="17">
        <v>9</v>
      </c>
      <c r="B31" s="17"/>
      <c r="C31" s="20" t="s">
        <v>69</v>
      </c>
      <c r="D31" s="21" t="s">
        <v>57</v>
      </c>
      <c r="E31" s="222">
        <f>E29</f>
        <v>118.22</v>
      </c>
      <c r="F31" s="54"/>
      <c r="G31" s="54"/>
      <c r="H31" s="25">
        <f t="shared" si="0"/>
        <v>0</v>
      </c>
      <c r="I31" s="54"/>
      <c r="J31" s="54"/>
      <c r="K31" s="25">
        <f t="shared" si="1"/>
        <v>0</v>
      </c>
      <c r="L31" s="25">
        <f t="shared" si="2"/>
        <v>0</v>
      </c>
      <c r="M31" s="25">
        <f t="shared" si="3"/>
        <v>0</v>
      </c>
      <c r="N31" s="25">
        <f t="shared" si="4"/>
        <v>0</v>
      </c>
      <c r="O31" s="25">
        <f t="shared" si="5"/>
        <v>0</v>
      </c>
      <c r="P31" s="25">
        <f t="shared" si="6"/>
        <v>0</v>
      </c>
    </row>
    <row r="32" spans="1:16" x14ac:dyDescent="0.25">
      <c r="A32" s="17"/>
      <c r="B32" s="17"/>
      <c r="C32" s="9" t="s">
        <v>43</v>
      </c>
      <c r="D32" s="4" t="s">
        <v>33</v>
      </c>
      <c r="E32" s="221">
        <f>E31*4</f>
        <v>472.88</v>
      </c>
      <c r="F32" s="54"/>
      <c r="G32" s="54"/>
      <c r="H32" s="25">
        <f t="shared" si="0"/>
        <v>0</v>
      </c>
      <c r="I32" s="54"/>
      <c r="J32" s="54"/>
      <c r="K32" s="25">
        <f t="shared" si="1"/>
        <v>0</v>
      </c>
      <c r="L32" s="25">
        <f t="shared" si="2"/>
        <v>0</v>
      </c>
      <c r="M32" s="25">
        <f t="shared" si="3"/>
        <v>0</v>
      </c>
      <c r="N32" s="25">
        <f t="shared" si="4"/>
        <v>0</v>
      </c>
      <c r="O32" s="25">
        <f t="shared" si="5"/>
        <v>0</v>
      </c>
      <c r="P32" s="25">
        <f t="shared" si="6"/>
        <v>0</v>
      </c>
    </row>
    <row r="33" spans="1:17" x14ac:dyDescent="0.25">
      <c r="A33" s="17">
        <v>10</v>
      </c>
      <c r="B33" s="17"/>
      <c r="C33" s="13" t="s">
        <v>70</v>
      </c>
      <c r="D33" s="4" t="s">
        <v>57</v>
      </c>
      <c r="E33" s="221">
        <f>E31</f>
        <v>118.22</v>
      </c>
      <c r="F33" s="54"/>
      <c r="G33" s="54"/>
      <c r="H33" s="25">
        <f t="shared" si="0"/>
        <v>0</v>
      </c>
      <c r="I33" s="54"/>
      <c r="J33" s="54"/>
      <c r="K33" s="25">
        <f t="shared" si="1"/>
        <v>0</v>
      </c>
      <c r="L33" s="25">
        <f t="shared" si="2"/>
        <v>0</v>
      </c>
      <c r="M33" s="25">
        <f t="shared" si="3"/>
        <v>0</v>
      </c>
      <c r="N33" s="25">
        <f t="shared" si="4"/>
        <v>0</v>
      </c>
      <c r="O33" s="25">
        <f t="shared" si="5"/>
        <v>0</v>
      </c>
      <c r="P33" s="25">
        <f t="shared" si="6"/>
        <v>0</v>
      </c>
    </row>
    <row r="34" spans="1:17" x14ac:dyDescent="0.25">
      <c r="A34" s="17"/>
      <c r="B34" s="17"/>
      <c r="C34" s="22" t="s">
        <v>41</v>
      </c>
      <c r="D34" s="14" t="s">
        <v>42</v>
      </c>
      <c r="E34" s="223">
        <f>E30</f>
        <v>23.64</v>
      </c>
      <c r="F34" s="54"/>
      <c r="G34" s="54"/>
      <c r="H34" s="25">
        <f t="shared" si="0"/>
        <v>0</v>
      </c>
      <c r="I34" s="54"/>
      <c r="J34" s="54"/>
      <c r="K34" s="25">
        <f t="shared" si="1"/>
        <v>0</v>
      </c>
      <c r="L34" s="25">
        <f t="shared" si="2"/>
        <v>0</v>
      </c>
      <c r="M34" s="25">
        <f t="shared" si="3"/>
        <v>0</v>
      </c>
      <c r="N34" s="25">
        <f t="shared" si="4"/>
        <v>0</v>
      </c>
      <c r="O34" s="25">
        <f t="shared" si="5"/>
        <v>0</v>
      </c>
      <c r="P34" s="25">
        <f t="shared" si="6"/>
        <v>0</v>
      </c>
    </row>
    <row r="35" spans="1:17" x14ac:dyDescent="0.25">
      <c r="A35" s="17"/>
      <c r="B35" s="17"/>
      <c r="C35" s="9" t="s">
        <v>44</v>
      </c>
      <c r="D35" s="16" t="s">
        <v>42</v>
      </c>
      <c r="E35" s="221">
        <f>0.3*E33</f>
        <v>35.47</v>
      </c>
      <c r="F35" s="54"/>
      <c r="G35" s="54"/>
      <c r="H35" s="25">
        <f t="shared" si="0"/>
        <v>0</v>
      </c>
      <c r="I35" s="54"/>
      <c r="J35" s="54"/>
      <c r="K35" s="25">
        <f t="shared" si="1"/>
        <v>0</v>
      </c>
      <c r="L35" s="25">
        <f t="shared" si="2"/>
        <v>0</v>
      </c>
      <c r="M35" s="25">
        <f t="shared" si="3"/>
        <v>0</v>
      </c>
      <c r="N35" s="25">
        <f t="shared" si="4"/>
        <v>0</v>
      </c>
      <c r="O35" s="25">
        <f t="shared" si="5"/>
        <v>0</v>
      </c>
      <c r="P35" s="25">
        <f t="shared" si="6"/>
        <v>0</v>
      </c>
    </row>
    <row r="36" spans="1:17" ht="6" customHeight="1" x14ac:dyDescent="0.25">
      <c r="A36" s="17"/>
      <c r="B36" s="19"/>
      <c r="C36" s="159"/>
      <c r="D36" s="4"/>
      <c r="E36" s="221"/>
      <c r="F36" s="54"/>
      <c r="G36" s="54"/>
      <c r="H36" s="25"/>
      <c r="I36" s="54"/>
      <c r="J36" s="54"/>
      <c r="K36" s="25"/>
      <c r="L36" s="25"/>
      <c r="M36" s="25"/>
      <c r="N36" s="25"/>
      <c r="O36" s="25"/>
      <c r="P36" s="25"/>
    </row>
    <row r="37" spans="1:17" hidden="1" x14ac:dyDescent="0.25">
      <c r="A37" s="17"/>
      <c r="B37" s="19"/>
      <c r="C37" s="29"/>
      <c r="D37" s="4"/>
      <c r="E37" s="221"/>
      <c r="F37" s="54"/>
      <c r="G37" s="54"/>
      <c r="H37" s="25"/>
      <c r="I37" s="54"/>
      <c r="J37" s="54"/>
      <c r="K37" s="25"/>
      <c r="L37" s="25"/>
      <c r="M37" s="25"/>
      <c r="N37" s="25"/>
      <c r="O37" s="25"/>
      <c r="P37" s="25"/>
    </row>
    <row r="38" spans="1:17" ht="15.6" x14ac:dyDescent="0.25">
      <c r="A38" s="17"/>
      <c r="B38" s="17"/>
      <c r="C38" s="160" t="s">
        <v>130</v>
      </c>
      <c r="D38" s="163"/>
      <c r="E38" s="224"/>
      <c r="F38" s="133"/>
      <c r="G38" s="133"/>
      <c r="H38" s="133"/>
      <c r="I38" s="133"/>
      <c r="J38" s="133"/>
      <c r="K38" s="133"/>
      <c r="L38" s="25"/>
      <c r="M38" s="25"/>
      <c r="N38" s="25"/>
      <c r="O38" s="25"/>
      <c r="P38" s="25"/>
    </row>
    <row r="39" spans="1:17" ht="22.8" x14ac:dyDescent="0.25">
      <c r="A39" s="17">
        <v>11</v>
      </c>
      <c r="B39" s="34"/>
      <c r="C39" s="161" t="s">
        <v>45</v>
      </c>
      <c r="D39" s="4" t="s">
        <v>57</v>
      </c>
      <c r="E39" s="221">
        <f>E15*0.6</f>
        <v>70.930000000000007</v>
      </c>
      <c r="F39" s="127"/>
      <c r="G39" s="127"/>
      <c r="H39" s="25">
        <f t="shared" si="0"/>
        <v>0</v>
      </c>
      <c r="I39" s="54"/>
      <c r="J39" s="54"/>
      <c r="K39" s="25">
        <f t="shared" si="1"/>
        <v>0</v>
      </c>
      <c r="L39" s="25">
        <f t="shared" si="2"/>
        <v>0</v>
      </c>
      <c r="M39" s="25">
        <f t="shared" si="3"/>
        <v>0</v>
      </c>
      <c r="N39" s="25">
        <f t="shared" si="4"/>
        <v>0</v>
      </c>
      <c r="O39" s="25">
        <f t="shared" si="5"/>
        <v>0</v>
      </c>
      <c r="P39" s="25">
        <f t="shared" si="6"/>
        <v>0</v>
      </c>
    </row>
    <row r="40" spans="1:17" x14ac:dyDescent="0.25">
      <c r="A40" s="17"/>
      <c r="B40" s="17"/>
      <c r="C40" s="162" t="s">
        <v>46</v>
      </c>
      <c r="D40" s="4" t="s">
        <v>57</v>
      </c>
      <c r="E40" s="221">
        <f>E39</f>
        <v>70.930000000000007</v>
      </c>
      <c r="F40" s="127"/>
      <c r="G40" s="127"/>
      <c r="H40" s="25">
        <f t="shared" si="0"/>
        <v>0</v>
      </c>
      <c r="I40" s="54"/>
      <c r="J40" s="54"/>
      <c r="K40" s="25">
        <f t="shared" si="1"/>
        <v>0</v>
      </c>
      <c r="L40" s="25">
        <f t="shared" si="2"/>
        <v>0</v>
      </c>
      <c r="M40" s="25">
        <f t="shared" si="3"/>
        <v>0</v>
      </c>
      <c r="N40" s="25">
        <f t="shared" si="4"/>
        <v>0</v>
      </c>
      <c r="O40" s="25">
        <f t="shared" si="5"/>
        <v>0</v>
      </c>
      <c r="P40" s="25">
        <f t="shared" si="6"/>
        <v>0</v>
      </c>
    </row>
    <row r="41" spans="1:17" x14ac:dyDescent="0.25">
      <c r="A41" s="17"/>
      <c r="B41" s="17"/>
      <c r="C41" s="159" t="s">
        <v>47</v>
      </c>
      <c r="D41" s="4" t="s">
        <v>57</v>
      </c>
      <c r="E41" s="4">
        <f>E39</f>
        <v>70.930000000000007</v>
      </c>
      <c r="F41" s="9"/>
      <c r="G41" s="9"/>
      <c r="H41" s="25">
        <f t="shared" si="0"/>
        <v>0</v>
      </c>
      <c r="I41" s="54"/>
      <c r="J41" s="54"/>
      <c r="K41" s="25">
        <f t="shared" si="1"/>
        <v>0</v>
      </c>
      <c r="L41" s="25">
        <f t="shared" si="2"/>
        <v>0</v>
      </c>
      <c r="M41" s="25">
        <f t="shared" si="3"/>
        <v>0</v>
      </c>
      <c r="N41" s="25">
        <f t="shared" si="4"/>
        <v>0</v>
      </c>
      <c r="O41" s="25">
        <f t="shared" si="5"/>
        <v>0</v>
      </c>
      <c r="P41" s="25">
        <f t="shared" si="6"/>
        <v>0</v>
      </c>
    </row>
    <row r="42" spans="1:17" ht="22.8" x14ac:dyDescent="0.25">
      <c r="A42" s="17">
        <v>12</v>
      </c>
      <c r="B42" s="17"/>
      <c r="C42" s="11" t="s">
        <v>154</v>
      </c>
      <c r="D42" s="4" t="s">
        <v>57</v>
      </c>
      <c r="E42" s="221">
        <f>E15*0.6</f>
        <v>70.930000000000007</v>
      </c>
      <c r="F42" s="54"/>
      <c r="G42" s="54"/>
      <c r="H42" s="25">
        <f t="shared" si="0"/>
        <v>0</v>
      </c>
      <c r="I42" s="54"/>
      <c r="J42" s="54"/>
      <c r="K42" s="25">
        <f t="shared" si="1"/>
        <v>0</v>
      </c>
      <c r="L42" s="25">
        <f t="shared" si="2"/>
        <v>0</v>
      </c>
      <c r="M42" s="25">
        <f t="shared" si="3"/>
        <v>0</v>
      </c>
      <c r="N42" s="25">
        <f t="shared" si="4"/>
        <v>0</v>
      </c>
      <c r="O42" s="25">
        <f t="shared" si="5"/>
        <v>0</v>
      </c>
      <c r="P42" s="25">
        <f t="shared" si="6"/>
        <v>0</v>
      </c>
    </row>
    <row r="43" spans="1:17" x14ac:dyDescent="0.25">
      <c r="A43" s="17"/>
      <c r="B43" s="17"/>
      <c r="C43" s="12" t="s">
        <v>131</v>
      </c>
      <c r="D43" s="4" t="s">
        <v>57</v>
      </c>
      <c r="E43" s="221">
        <f>E42</f>
        <v>70.930000000000007</v>
      </c>
      <c r="F43" s="54"/>
      <c r="G43" s="54"/>
      <c r="H43" s="25">
        <f t="shared" si="0"/>
        <v>0</v>
      </c>
      <c r="I43" s="54"/>
      <c r="J43" s="54"/>
      <c r="K43" s="25">
        <f t="shared" si="1"/>
        <v>0</v>
      </c>
      <c r="L43" s="25">
        <f t="shared" si="2"/>
        <v>0</v>
      </c>
      <c r="M43" s="25">
        <f t="shared" si="3"/>
        <v>0</v>
      </c>
      <c r="N43" s="25">
        <f t="shared" si="4"/>
        <v>0</v>
      </c>
      <c r="O43" s="25">
        <f t="shared" si="5"/>
        <v>0</v>
      </c>
      <c r="P43" s="25">
        <f t="shared" si="6"/>
        <v>0</v>
      </c>
    </row>
    <row r="44" spans="1:17" x14ac:dyDescent="0.25">
      <c r="A44" s="17">
        <v>13</v>
      </c>
      <c r="B44" s="17"/>
      <c r="C44" s="11" t="s">
        <v>48</v>
      </c>
      <c r="D44" s="4" t="s">
        <v>57</v>
      </c>
      <c r="E44" s="221">
        <f>E43</f>
        <v>70.930000000000007</v>
      </c>
      <c r="F44" s="54"/>
      <c r="G44" s="54"/>
      <c r="H44" s="25">
        <f t="shared" si="0"/>
        <v>0</v>
      </c>
      <c r="I44" s="54"/>
      <c r="J44" s="54"/>
      <c r="K44" s="25">
        <f t="shared" si="1"/>
        <v>0</v>
      </c>
      <c r="L44" s="25">
        <f t="shared" si="2"/>
        <v>0</v>
      </c>
      <c r="M44" s="25">
        <f t="shared" si="3"/>
        <v>0</v>
      </c>
      <c r="N44" s="25">
        <f t="shared" si="4"/>
        <v>0</v>
      </c>
      <c r="O44" s="25">
        <f t="shared" si="5"/>
        <v>0</v>
      </c>
      <c r="P44" s="25">
        <f t="shared" si="6"/>
        <v>0</v>
      </c>
    </row>
    <row r="45" spans="1:17" x14ac:dyDescent="0.25">
      <c r="A45" s="57" t="s">
        <v>7</v>
      </c>
      <c r="B45" s="58" t="s">
        <v>7</v>
      </c>
      <c r="C45" s="257" t="s">
        <v>8</v>
      </c>
      <c r="D45" s="258"/>
      <c r="E45" s="59" t="s">
        <v>7</v>
      </c>
      <c r="F45" s="59" t="s">
        <v>7</v>
      </c>
      <c r="G45" s="59" t="s">
        <v>7</v>
      </c>
      <c r="H45" s="59"/>
      <c r="I45" s="59"/>
      <c r="J45" s="59"/>
      <c r="K45" s="59"/>
      <c r="L45" s="36">
        <f>SUM(L14:L44)</f>
        <v>0</v>
      </c>
      <c r="M45" s="36">
        <f>SUM(M14:M44)</f>
        <v>0</v>
      </c>
      <c r="N45" s="36">
        <f>SUM(N14:N44)</f>
        <v>0</v>
      </c>
      <c r="O45" s="36">
        <f>SUM(O14:O44)</f>
        <v>0</v>
      </c>
      <c r="P45" s="36">
        <f>SUM(P14:P44)</f>
        <v>0</v>
      </c>
      <c r="Q45" s="2" t="s">
        <v>7</v>
      </c>
    </row>
    <row r="46" spans="1:17" ht="16.5" customHeight="1" x14ac:dyDescent="0.25">
      <c r="A46" s="57" t="s">
        <v>7</v>
      </c>
      <c r="B46" s="58" t="s">
        <v>7</v>
      </c>
      <c r="C46" s="255" t="s">
        <v>151</v>
      </c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60"/>
      <c r="O46" s="61" t="s">
        <v>7</v>
      </c>
      <c r="P46" s="62">
        <f>N46</f>
        <v>0</v>
      </c>
      <c r="Q46" s="2" t="s">
        <v>7</v>
      </c>
    </row>
    <row r="47" spans="1:17" ht="16.5" customHeight="1" x14ac:dyDescent="0.25">
      <c r="A47" s="57" t="s">
        <v>7</v>
      </c>
      <c r="B47" s="58" t="s">
        <v>7</v>
      </c>
      <c r="C47" s="274" t="s">
        <v>9</v>
      </c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6"/>
      <c r="O47" s="61" t="s">
        <v>7</v>
      </c>
      <c r="P47" s="62">
        <f>P45+P46</f>
        <v>0</v>
      </c>
      <c r="Q47" s="2" t="s">
        <v>7</v>
      </c>
    </row>
    <row r="48" spans="1:17" ht="15.75" customHeight="1" x14ac:dyDescent="0.25">
      <c r="A48" s="63" t="s">
        <v>7</v>
      </c>
      <c r="B48" s="64" t="s">
        <v>7</v>
      </c>
      <c r="C48" s="64" t="s">
        <v>7</v>
      </c>
      <c r="D48" s="267" t="s">
        <v>7</v>
      </c>
      <c r="E48" s="267"/>
      <c r="F48" s="267" t="s">
        <v>7</v>
      </c>
      <c r="G48" s="267"/>
      <c r="H48" s="267"/>
      <c r="I48" s="267" t="s">
        <v>7</v>
      </c>
      <c r="J48" s="267"/>
      <c r="K48" s="64" t="s">
        <v>7</v>
      </c>
      <c r="L48" s="64" t="s">
        <v>7</v>
      </c>
      <c r="M48" s="64" t="s">
        <v>7</v>
      </c>
      <c r="N48" s="65"/>
      <c r="P48" s="2" t="s">
        <v>7</v>
      </c>
    </row>
    <row r="49" spans="1:20" ht="27.75" customHeight="1" x14ac:dyDescent="0.25">
      <c r="A49" s="271" t="s">
        <v>266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</row>
    <row r="50" spans="1:20" ht="15.75" customHeight="1" x14ac:dyDescent="0.25">
      <c r="A50" s="63"/>
      <c r="B50" s="64"/>
      <c r="C50" s="64"/>
      <c r="D50" s="78"/>
      <c r="E50" s="78"/>
      <c r="F50" s="78"/>
      <c r="G50" s="78"/>
      <c r="H50" s="78"/>
      <c r="I50" s="78"/>
      <c r="J50" s="78"/>
      <c r="K50" s="64"/>
      <c r="L50" s="64"/>
      <c r="M50" s="64"/>
      <c r="N50" s="65"/>
    </row>
    <row r="51" spans="1:20" ht="15.75" customHeight="1" x14ac:dyDescent="0.25">
      <c r="A51" s="63"/>
      <c r="B51" s="64"/>
      <c r="C51" s="64"/>
      <c r="D51" s="78"/>
      <c r="E51" s="78"/>
      <c r="F51" s="78"/>
      <c r="G51" s="78"/>
      <c r="H51" s="78"/>
      <c r="I51" s="78"/>
      <c r="J51" s="78"/>
      <c r="K51" s="64"/>
      <c r="L51" s="64"/>
      <c r="M51" s="64"/>
      <c r="N51" s="65"/>
    </row>
    <row r="52" spans="1:20" x14ac:dyDescent="0.25">
      <c r="A52" s="63" t="s">
        <v>10</v>
      </c>
      <c r="B52" s="66"/>
      <c r="C52" s="67"/>
      <c r="G52" s="63"/>
      <c r="H52" s="40"/>
      <c r="I52" s="68"/>
      <c r="J52" s="68"/>
      <c r="K52" s="66"/>
      <c r="L52" s="66"/>
      <c r="M52" s="66"/>
      <c r="N52" s="66"/>
      <c r="O52" s="66"/>
      <c r="R52" s="66"/>
      <c r="S52" s="66"/>
      <c r="T52" s="66"/>
    </row>
    <row r="53" spans="1:20" x14ac:dyDescent="0.25">
      <c r="A53" s="69"/>
      <c r="B53" s="3"/>
      <c r="C53" s="70" t="s">
        <v>11</v>
      </c>
      <c r="G53" s="3"/>
      <c r="H53" s="3"/>
      <c r="I53" s="70"/>
      <c r="J53" s="3"/>
      <c r="K53" s="3"/>
      <c r="L53" s="3"/>
      <c r="M53" s="3"/>
      <c r="N53" s="3"/>
    </row>
    <row r="54" spans="1:20" x14ac:dyDescent="0.25">
      <c r="A54" s="69"/>
      <c r="B54" s="3"/>
      <c r="C54" s="70"/>
      <c r="G54" s="3"/>
      <c r="H54" s="39"/>
      <c r="I54" s="71"/>
      <c r="J54" s="39"/>
      <c r="K54" s="3"/>
      <c r="L54" s="3"/>
      <c r="M54" s="3"/>
      <c r="N54" s="3"/>
    </row>
    <row r="55" spans="1:20" x14ac:dyDescent="0.25">
      <c r="E55" s="64"/>
    </row>
    <row r="56" spans="1:20" ht="15" x14ac:dyDescent="0.25">
      <c r="A56" s="72" t="s">
        <v>7</v>
      </c>
      <c r="C56" s="43" t="s">
        <v>7</v>
      </c>
      <c r="D56" s="43" t="s">
        <v>7</v>
      </c>
    </row>
    <row r="57" spans="1:20" ht="45.75" customHeight="1" x14ac:dyDescent="0.25">
      <c r="A57" s="2"/>
    </row>
  </sheetData>
  <mergeCells count="20">
    <mergeCell ref="F48:H48"/>
    <mergeCell ref="I48:J48"/>
    <mergeCell ref="A2:P2"/>
    <mergeCell ref="A9:I9"/>
    <mergeCell ref="A49:P49"/>
    <mergeCell ref="A10:A11"/>
    <mergeCell ref="B10:B11"/>
    <mergeCell ref="C10:C11"/>
    <mergeCell ref="C47:N47"/>
    <mergeCell ref="D48:E48"/>
    <mergeCell ref="M1:P1"/>
    <mergeCell ref="C46:M46"/>
    <mergeCell ref="C45:D45"/>
    <mergeCell ref="A3:P3"/>
    <mergeCell ref="D10:D11"/>
    <mergeCell ref="E10:E11"/>
    <mergeCell ref="F10:K10"/>
    <mergeCell ref="L10:P10"/>
    <mergeCell ref="A4:P4"/>
    <mergeCell ref="A5:P5"/>
  </mergeCells>
  <phoneticPr fontId="3" type="noConversion"/>
  <pageMargins left="0.23622047244094491" right="0" top="0.9055118110236221" bottom="0.11811023622047245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1"/>
  <sheetViews>
    <sheetView topLeftCell="A25" workbookViewId="0">
      <selection activeCell="A45" sqref="A45:P45"/>
    </sheetView>
  </sheetViews>
  <sheetFormatPr defaultColWidth="9.33203125" defaultRowHeight="13.2" x14ac:dyDescent="0.25"/>
  <cols>
    <col min="1" max="1" width="4.77734375" style="3" customWidth="1"/>
    <col min="2" max="2" width="7.33203125" style="2" customWidth="1"/>
    <col min="3" max="3" width="50.109375" style="2" customWidth="1"/>
    <col min="4" max="4" width="11" style="2" customWidth="1"/>
    <col min="5" max="5" width="12.109375" style="2" customWidth="1"/>
    <col min="6" max="7" width="9.33203125" style="2"/>
    <col min="8" max="8" width="9.109375" style="2" customWidth="1"/>
    <col min="9" max="9" width="10" style="2" customWidth="1"/>
    <col min="10" max="10" width="9" style="2" customWidth="1"/>
    <col min="11" max="13" width="8.77734375" style="2" customWidth="1"/>
    <col min="14" max="14" width="9.6640625" style="2" customWidth="1"/>
    <col min="15" max="15" width="8.77734375" style="2" customWidth="1"/>
    <col min="16" max="16" width="10.6640625" style="2" customWidth="1"/>
    <col min="17" max="16384" width="9.33203125" style="2"/>
  </cols>
  <sheetData>
    <row r="1" spans="1:16" ht="18" x14ac:dyDescent="0.35">
      <c r="M1" s="253" t="s">
        <v>147</v>
      </c>
      <c r="N1" s="254"/>
      <c r="O1" s="254"/>
      <c r="P1" s="254"/>
    </row>
    <row r="2" spans="1:16" x14ac:dyDescent="0.25">
      <c r="A2" s="268" t="s">
        <v>242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</row>
    <row r="3" spans="1:16" ht="15.6" x14ac:dyDescent="0.3">
      <c r="A3" s="259" t="s">
        <v>52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</row>
    <row r="4" spans="1:16" ht="12.75" customHeight="1" x14ac:dyDescent="0.25">
      <c r="A4" s="277" t="s">
        <v>155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</row>
    <row r="5" spans="1:16" ht="12.75" customHeight="1" x14ac:dyDescent="0.25">
      <c r="A5" s="266" t="s">
        <v>0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</row>
    <row r="6" spans="1:16" ht="15.6" x14ac:dyDescent="0.25">
      <c r="A6" s="42" t="s">
        <v>14</v>
      </c>
      <c r="B6" s="42"/>
      <c r="C6" s="43"/>
      <c r="D6" s="2" t="s">
        <v>24</v>
      </c>
    </row>
    <row r="7" spans="1:16" ht="15.6" x14ac:dyDescent="0.25">
      <c r="A7" s="42" t="s">
        <v>15</v>
      </c>
      <c r="B7" s="42"/>
      <c r="C7" s="43"/>
      <c r="D7" s="2" t="s">
        <v>68</v>
      </c>
    </row>
    <row r="8" spans="1:16" ht="15.6" x14ac:dyDescent="0.25">
      <c r="A8" s="42" t="s">
        <v>170</v>
      </c>
      <c r="B8" s="42"/>
      <c r="C8" s="43"/>
    </row>
    <row r="9" spans="1:16" ht="15.6" x14ac:dyDescent="0.3">
      <c r="A9" s="269" t="s">
        <v>150</v>
      </c>
      <c r="B9" s="270"/>
      <c r="C9" s="270"/>
      <c r="D9" s="270"/>
      <c r="E9" s="270"/>
      <c r="F9" s="270"/>
      <c r="G9" s="270"/>
      <c r="H9" s="270"/>
      <c r="I9" s="270"/>
    </row>
    <row r="10" spans="1:16" s="1" customFormat="1" ht="13.5" customHeight="1" x14ac:dyDescent="0.25">
      <c r="A10" s="260" t="s">
        <v>200</v>
      </c>
      <c r="B10" s="260" t="s">
        <v>1</v>
      </c>
      <c r="C10" s="272" t="s">
        <v>201</v>
      </c>
      <c r="D10" s="260" t="s">
        <v>2</v>
      </c>
      <c r="E10" s="260" t="s">
        <v>25</v>
      </c>
      <c r="F10" s="262" t="s">
        <v>3</v>
      </c>
      <c r="G10" s="263"/>
      <c r="H10" s="263"/>
      <c r="I10" s="263"/>
      <c r="J10" s="263"/>
      <c r="K10" s="264"/>
      <c r="L10" s="262" t="s">
        <v>4</v>
      </c>
      <c r="M10" s="263"/>
      <c r="N10" s="263"/>
      <c r="O10" s="263"/>
      <c r="P10" s="264"/>
    </row>
    <row r="11" spans="1:16" s="1" customFormat="1" ht="49.5" customHeight="1" x14ac:dyDescent="0.25">
      <c r="A11" s="261"/>
      <c r="B11" s="261"/>
      <c r="C11" s="273"/>
      <c r="D11" s="261"/>
      <c r="E11" s="261"/>
      <c r="F11" s="44" t="s">
        <v>5</v>
      </c>
      <c r="G11" s="44" t="s">
        <v>236</v>
      </c>
      <c r="H11" s="44" t="s">
        <v>237</v>
      </c>
      <c r="I11" s="44" t="s">
        <v>238</v>
      </c>
      <c r="J11" s="44" t="s">
        <v>239</v>
      </c>
      <c r="K11" s="44" t="s">
        <v>240</v>
      </c>
      <c r="L11" s="44" t="s">
        <v>26</v>
      </c>
      <c r="M11" s="44" t="s">
        <v>6</v>
      </c>
      <c r="N11" s="44" t="s">
        <v>238</v>
      </c>
      <c r="O11" s="44" t="s">
        <v>239</v>
      </c>
      <c r="P11" s="44" t="s">
        <v>241</v>
      </c>
    </row>
    <row r="12" spans="1:16" s="1" customFormat="1" ht="10.5" customHeight="1" x14ac:dyDescent="0.2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</row>
    <row r="13" spans="1:16" s="1" customFormat="1" ht="12.75" customHeight="1" x14ac:dyDescent="0.25">
      <c r="A13" s="225"/>
      <c r="B13" s="225"/>
      <c r="C13" s="225" t="s">
        <v>27</v>
      </c>
      <c r="D13" s="225"/>
      <c r="E13" s="225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1:16" x14ac:dyDescent="0.25">
      <c r="A14" s="4">
        <v>1</v>
      </c>
      <c r="B14" s="4"/>
      <c r="C14" s="226" t="s">
        <v>260</v>
      </c>
      <c r="D14" s="4" t="s">
        <v>204</v>
      </c>
      <c r="E14" s="249">
        <v>0</v>
      </c>
      <c r="F14" s="250"/>
      <c r="G14" s="250"/>
      <c r="H14" s="251">
        <f t="shared" ref="H14:H39" si="0">F14*G14</f>
        <v>0</v>
      </c>
      <c r="I14" s="251"/>
      <c r="J14" s="251"/>
      <c r="K14" s="251">
        <f t="shared" ref="K14:K39" si="1">SUM(H14:J14)</f>
        <v>0</v>
      </c>
      <c r="L14" s="251">
        <f t="shared" ref="L14:L39" si="2">E14*F14</f>
        <v>0</v>
      </c>
      <c r="M14" s="251">
        <f t="shared" ref="M14:M39" si="3">E14*H14</f>
        <v>0</v>
      </c>
      <c r="N14" s="251">
        <f t="shared" ref="N14:N39" si="4">E14*I14</f>
        <v>0</v>
      </c>
      <c r="O14" s="251">
        <f t="shared" ref="O14:O39" si="5">E14*J14</f>
        <v>0</v>
      </c>
      <c r="P14" s="251">
        <f t="shared" ref="P14:P39" si="6">SUM(M14:O14)</f>
        <v>0</v>
      </c>
    </row>
    <row r="15" spans="1:16" x14ac:dyDescent="0.25">
      <c r="A15" s="4">
        <v>2</v>
      </c>
      <c r="B15" s="4"/>
      <c r="C15" s="226" t="s">
        <v>261</v>
      </c>
      <c r="D15" s="4" t="s">
        <v>53</v>
      </c>
      <c r="E15" s="249">
        <v>0</v>
      </c>
      <c r="F15" s="250"/>
      <c r="G15" s="250"/>
      <c r="H15" s="251"/>
      <c r="I15" s="251"/>
      <c r="J15" s="251"/>
      <c r="K15" s="251"/>
      <c r="L15" s="251"/>
      <c r="M15" s="251"/>
      <c r="N15" s="251"/>
      <c r="O15" s="251"/>
      <c r="P15" s="251"/>
    </row>
    <row r="16" spans="1:16" ht="42.75" customHeight="1" x14ac:dyDescent="0.25">
      <c r="A16" s="4">
        <v>3</v>
      </c>
      <c r="B16" s="4"/>
      <c r="C16" s="226" t="s">
        <v>262</v>
      </c>
      <c r="D16" s="4" t="s">
        <v>53</v>
      </c>
      <c r="E16" s="249">
        <v>0</v>
      </c>
      <c r="F16" s="250"/>
      <c r="G16" s="250"/>
      <c r="H16" s="251">
        <f t="shared" si="0"/>
        <v>0</v>
      </c>
      <c r="I16" s="251"/>
      <c r="J16" s="251"/>
      <c r="K16" s="251">
        <f t="shared" si="1"/>
        <v>0</v>
      </c>
      <c r="L16" s="251">
        <f t="shared" si="2"/>
        <v>0</v>
      </c>
      <c r="M16" s="251">
        <f t="shared" si="3"/>
        <v>0</v>
      </c>
      <c r="N16" s="251">
        <f t="shared" si="4"/>
        <v>0</v>
      </c>
      <c r="O16" s="251">
        <f t="shared" si="5"/>
        <v>0</v>
      </c>
      <c r="P16" s="251">
        <f t="shared" si="6"/>
        <v>0</v>
      </c>
    </row>
    <row r="17" spans="1:16" x14ac:dyDescent="0.25">
      <c r="A17" s="4">
        <v>4</v>
      </c>
      <c r="B17" s="4"/>
      <c r="C17" s="226" t="s">
        <v>263</v>
      </c>
      <c r="D17" s="4" t="s">
        <v>53</v>
      </c>
      <c r="E17" s="249">
        <v>0</v>
      </c>
      <c r="F17" s="250"/>
      <c r="G17" s="250"/>
      <c r="H17" s="251"/>
      <c r="I17" s="251"/>
      <c r="J17" s="251"/>
      <c r="K17" s="251"/>
      <c r="L17" s="251"/>
      <c r="M17" s="251"/>
      <c r="N17" s="251"/>
      <c r="O17" s="251"/>
      <c r="P17" s="251"/>
    </row>
    <row r="18" spans="1:16" x14ac:dyDescent="0.25">
      <c r="A18" s="6">
        <v>5</v>
      </c>
      <c r="B18" s="6"/>
      <c r="C18" s="7" t="s">
        <v>205</v>
      </c>
      <c r="D18" s="4" t="s">
        <v>57</v>
      </c>
      <c r="E18" s="8">
        <v>973.27</v>
      </c>
      <c r="F18" s="23"/>
      <c r="G18" s="24"/>
      <c r="H18" s="25">
        <f t="shared" si="0"/>
        <v>0</v>
      </c>
      <c r="I18" s="25"/>
      <c r="J18" s="25"/>
      <c r="K18" s="25">
        <f t="shared" si="1"/>
        <v>0</v>
      </c>
      <c r="L18" s="25">
        <f t="shared" si="2"/>
        <v>0</v>
      </c>
      <c r="M18" s="25">
        <f t="shared" si="3"/>
        <v>0</v>
      </c>
      <c r="N18" s="25">
        <f t="shared" si="4"/>
        <v>0</v>
      </c>
      <c r="O18" s="25">
        <f t="shared" si="5"/>
        <v>0</v>
      </c>
      <c r="P18" s="25">
        <f t="shared" si="6"/>
        <v>0</v>
      </c>
    </row>
    <row r="19" spans="1:16" x14ac:dyDescent="0.25">
      <c r="A19" s="6"/>
      <c r="B19" s="6"/>
      <c r="C19" s="227" t="s">
        <v>54</v>
      </c>
      <c r="D19" s="27"/>
      <c r="E19" s="28"/>
      <c r="F19" s="23"/>
      <c r="G19" s="24"/>
      <c r="H19" s="25"/>
      <c r="I19" s="25"/>
      <c r="J19" s="25"/>
      <c r="K19" s="25"/>
      <c r="L19" s="25"/>
      <c r="M19" s="25"/>
      <c r="N19" s="25"/>
      <c r="O19" s="25"/>
      <c r="P19" s="25"/>
    </row>
    <row r="20" spans="1:16" x14ac:dyDescent="0.25">
      <c r="A20" s="6">
        <v>6</v>
      </c>
      <c r="B20" s="6"/>
      <c r="C20" s="7" t="s">
        <v>206</v>
      </c>
      <c r="D20" s="4" t="s">
        <v>57</v>
      </c>
      <c r="E20" s="8">
        <v>794</v>
      </c>
      <c r="F20" s="23"/>
      <c r="G20" s="24"/>
      <c r="H20" s="25">
        <f t="shared" si="0"/>
        <v>0</v>
      </c>
      <c r="I20" s="25"/>
      <c r="J20" s="25"/>
      <c r="K20" s="25">
        <f t="shared" si="1"/>
        <v>0</v>
      </c>
      <c r="L20" s="25">
        <f t="shared" si="2"/>
        <v>0</v>
      </c>
      <c r="M20" s="25">
        <f t="shared" si="3"/>
        <v>0</v>
      </c>
      <c r="N20" s="25">
        <f t="shared" si="4"/>
        <v>0</v>
      </c>
      <c r="O20" s="25">
        <f t="shared" si="5"/>
        <v>0</v>
      </c>
      <c r="P20" s="25">
        <f t="shared" si="6"/>
        <v>0</v>
      </c>
    </row>
    <row r="21" spans="1:16" x14ac:dyDescent="0.25">
      <c r="A21" s="6"/>
      <c r="B21" s="6"/>
      <c r="C21" s="227" t="s">
        <v>55</v>
      </c>
      <c r="D21" s="4"/>
      <c r="E21" s="8"/>
      <c r="F21" s="23"/>
      <c r="G21" s="24"/>
      <c r="H21" s="25"/>
      <c r="I21" s="25"/>
      <c r="J21" s="25"/>
      <c r="K21" s="25"/>
      <c r="L21" s="25"/>
      <c r="M21" s="25"/>
      <c r="N21" s="25"/>
      <c r="O21" s="25"/>
      <c r="P21" s="25"/>
    </row>
    <row r="22" spans="1:16" x14ac:dyDescent="0.25">
      <c r="A22" s="6">
        <v>7</v>
      </c>
      <c r="B22" s="6"/>
      <c r="C22" s="236" t="s">
        <v>207</v>
      </c>
      <c r="D22" s="4" t="s">
        <v>28</v>
      </c>
      <c r="E22" s="8">
        <v>1445</v>
      </c>
      <c r="F22" s="23"/>
      <c r="G22" s="24"/>
      <c r="H22" s="25">
        <f t="shared" si="0"/>
        <v>0</v>
      </c>
      <c r="I22" s="25"/>
      <c r="J22" s="25"/>
      <c r="K22" s="25">
        <f t="shared" si="1"/>
        <v>0</v>
      </c>
      <c r="L22" s="25">
        <f t="shared" si="2"/>
        <v>0</v>
      </c>
      <c r="M22" s="25">
        <f t="shared" si="3"/>
        <v>0</v>
      </c>
      <c r="N22" s="25">
        <f t="shared" si="4"/>
        <v>0</v>
      </c>
      <c r="O22" s="25">
        <f t="shared" si="5"/>
        <v>0</v>
      </c>
      <c r="P22" s="25">
        <f t="shared" si="6"/>
        <v>0</v>
      </c>
    </row>
    <row r="23" spans="1:16" x14ac:dyDescent="0.25">
      <c r="A23" s="6"/>
      <c r="B23" s="6"/>
      <c r="C23" s="9" t="s">
        <v>208</v>
      </c>
      <c r="D23" s="4" t="s">
        <v>28</v>
      </c>
      <c r="E23" s="8">
        <f>1445*1.015</f>
        <v>1466.68</v>
      </c>
      <c r="F23" s="23"/>
      <c r="G23" s="24"/>
      <c r="H23" s="25">
        <f t="shared" si="0"/>
        <v>0</v>
      </c>
      <c r="I23" s="25"/>
      <c r="J23" s="25"/>
      <c r="K23" s="25">
        <f t="shared" si="1"/>
        <v>0</v>
      </c>
      <c r="L23" s="25">
        <f t="shared" si="2"/>
        <v>0</v>
      </c>
      <c r="M23" s="25">
        <f t="shared" si="3"/>
        <v>0</v>
      </c>
      <c r="N23" s="25">
        <f t="shared" si="4"/>
        <v>0</v>
      </c>
      <c r="O23" s="25">
        <f t="shared" si="5"/>
        <v>0</v>
      </c>
      <c r="P23" s="25">
        <f t="shared" si="6"/>
        <v>0</v>
      </c>
    </row>
    <row r="24" spans="1:16" x14ac:dyDescent="0.25">
      <c r="A24" s="6">
        <v>8</v>
      </c>
      <c r="B24" s="6"/>
      <c r="C24" s="9" t="s">
        <v>221</v>
      </c>
      <c r="D24" s="4" t="s">
        <v>53</v>
      </c>
      <c r="E24" s="8">
        <f>E22*0.8</f>
        <v>1156</v>
      </c>
      <c r="F24" s="23"/>
      <c r="G24" s="24"/>
      <c r="H24" s="25">
        <f t="shared" si="0"/>
        <v>0</v>
      </c>
      <c r="I24" s="25"/>
      <c r="J24" s="25"/>
      <c r="K24" s="25">
        <f t="shared" si="1"/>
        <v>0</v>
      </c>
      <c r="L24" s="25">
        <f t="shared" si="2"/>
        <v>0</v>
      </c>
      <c r="M24" s="25">
        <f t="shared" si="3"/>
        <v>0</v>
      </c>
      <c r="N24" s="25">
        <f t="shared" si="4"/>
        <v>0</v>
      </c>
      <c r="O24" s="25">
        <f t="shared" si="5"/>
        <v>0</v>
      </c>
      <c r="P24" s="25">
        <f t="shared" si="6"/>
        <v>0</v>
      </c>
    </row>
    <row r="25" spans="1:16" x14ac:dyDescent="0.25">
      <c r="A25" s="6"/>
      <c r="B25" s="6"/>
      <c r="C25" s="7" t="s">
        <v>209</v>
      </c>
      <c r="D25" s="4" t="s">
        <v>57</v>
      </c>
      <c r="E25" s="8">
        <v>794</v>
      </c>
      <c r="F25" s="23"/>
      <c r="G25" s="24"/>
      <c r="H25" s="25">
        <f t="shared" si="0"/>
        <v>0</v>
      </c>
      <c r="I25" s="25"/>
      <c r="J25" s="25"/>
      <c r="K25" s="25">
        <f t="shared" si="1"/>
        <v>0</v>
      </c>
      <c r="L25" s="25">
        <f t="shared" si="2"/>
        <v>0</v>
      </c>
      <c r="M25" s="25">
        <f t="shared" si="3"/>
        <v>0</v>
      </c>
      <c r="N25" s="25">
        <f t="shared" si="4"/>
        <v>0</v>
      </c>
      <c r="O25" s="25">
        <f t="shared" si="5"/>
        <v>0</v>
      </c>
      <c r="P25" s="25">
        <f t="shared" si="6"/>
        <v>0</v>
      </c>
    </row>
    <row r="26" spans="1:16" x14ac:dyDescent="0.25">
      <c r="A26" s="6">
        <v>9</v>
      </c>
      <c r="B26" s="6"/>
      <c r="C26" s="9" t="s">
        <v>210</v>
      </c>
      <c r="D26" s="4" t="s">
        <v>28</v>
      </c>
      <c r="E26" s="8">
        <f>E24</f>
        <v>1156</v>
      </c>
      <c r="F26" s="23"/>
      <c r="G26" s="24"/>
      <c r="H26" s="25">
        <f t="shared" si="0"/>
        <v>0</v>
      </c>
      <c r="I26" s="25"/>
      <c r="J26" s="25"/>
      <c r="K26" s="25">
        <f t="shared" si="1"/>
        <v>0</v>
      </c>
      <c r="L26" s="25">
        <f t="shared" si="2"/>
        <v>0</v>
      </c>
      <c r="M26" s="25">
        <f t="shared" si="3"/>
        <v>0</v>
      </c>
      <c r="N26" s="25">
        <f t="shared" si="4"/>
        <v>0</v>
      </c>
      <c r="O26" s="25">
        <f t="shared" si="5"/>
        <v>0</v>
      </c>
      <c r="P26" s="25">
        <f t="shared" si="6"/>
        <v>0</v>
      </c>
    </row>
    <row r="27" spans="1:16" x14ac:dyDescent="0.25">
      <c r="A27" s="6"/>
      <c r="B27" s="6"/>
      <c r="C27" s="9" t="s">
        <v>211</v>
      </c>
      <c r="D27" s="4" t="s">
        <v>57</v>
      </c>
      <c r="E27" s="8">
        <f>E25*1.05</f>
        <v>833.7</v>
      </c>
      <c r="F27" s="23"/>
      <c r="G27" s="24"/>
      <c r="H27" s="25">
        <f t="shared" si="0"/>
        <v>0</v>
      </c>
      <c r="I27" s="25"/>
      <c r="J27" s="25"/>
      <c r="K27" s="25">
        <f t="shared" si="1"/>
        <v>0</v>
      </c>
      <c r="L27" s="25">
        <f t="shared" si="2"/>
        <v>0</v>
      </c>
      <c r="M27" s="25">
        <f t="shared" si="3"/>
        <v>0</v>
      </c>
      <c r="N27" s="25">
        <f t="shared" si="4"/>
        <v>0</v>
      </c>
      <c r="O27" s="25">
        <f t="shared" si="5"/>
        <v>0</v>
      </c>
      <c r="P27" s="25">
        <f t="shared" si="6"/>
        <v>0</v>
      </c>
    </row>
    <row r="28" spans="1:16" x14ac:dyDescent="0.25">
      <c r="A28" s="6"/>
      <c r="B28" s="6"/>
      <c r="C28" s="29" t="s">
        <v>71</v>
      </c>
      <c r="D28" s="4" t="s">
        <v>53</v>
      </c>
      <c r="E28" s="10">
        <v>10527</v>
      </c>
      <c r="F28" s="23"/>
      <c r="G28" s="24"/>
      <c r="H28" s="25">
        <f t="shared" si="0"/>
        <v>0</v>
      </c>
      <c r="I28" s="25"/>
      <c r="J28" s="25"/>
      <c r="K28" s="25">
        <f t="shared" si="1"/>
        <v>0</v>
      </c>
      <c r="L28" s="25">
        <f t="shared" si="2"/>
        <v>0</v>
      </c>
      <c r="M28" s="25">
        <f t="shared" si="3"/>
        <v>0</v>
      </c>
      <c r="N28" s="25">
        <f t="shared" si="4"/>
        <v>0</v>
      </c>
      <c r="O28" s="25">
        <f t="shared" si="5"/>
        <v>0</v>
      </c>
      <c r="P28" s="25">
        <f t="shared" si="6"/>
        <v>0</v>
      </c>
    </row>
    <row r="29" spans="1:16" ht="22.8" x14ac:dyDescent="0.25">
      <c r="A29" s="6">
        <v>10</v>
      </c>
      <c r="B29" s="6"/>
      <c r="C29" s="237" t="s">
        <v>225</v>
      </c>
      <c r="D29" s="4" t="s">
        <v>57</v>
      </c>
      <c r="E29" s="8">
        <f>E25</f>
        <v>794</v>
      </c>
      <c r="F29" s="23"/>
      <c r="G29" s="24"/>
      <c r="H29" s="25">
        <f t="shared" si="0"/>
        <v>0</v>
      </c>
      <c r="I29" s="25"/>
      <c r="J29" s="25"/>
      <c r="K29" s="25">
        <f t="shared" si="1"/>
        <v>0</v>
      </c>
      <c r="L29" s="25">
        <f t="shared" si="2"/>
        <v>0</v>
      </c>
      <c r="M29" s="25">
        <f t="shared" si="3"/>
        <v>0</v>
      </c>
      <c r="N29" s="25">
        <f t="shared" si="4"/>
        <v>0</v>
      </c>
      <c r="O29" s="25">
        <f t="shared" si="5"/>
        <v>0</v>
      </c>
      <c r="P29" s="25">
        <f t="shared" si="6"/>
        <v>0</v>
      </c>
    </row>
    <row r="30" spans="1:16" x14ac:dyDescent="0.25">
      <c r="A30" s="6"/>
      <c r="B30" s="6"/>
      <c r="C30" s="12" t="s">
        <v>233</v>
      </c>
      <c r="D30" s="4" t="s">
        <v>57</v>
      </c>
      <c r="E30" s="8">
        <f>E29*1.05</f>
        <v>833.7</v>
      </c>
      <c r="F30" s="23"/>
      <c r="G30" s="24"/>
      <c r="H30" s="25">
        <f t="shared" si="0"/>
        <v>0</v>
      </c>
      <c r="I30" s="25"/>
      <c r="J30" s="25"/>
      <c r="K30" s="25">
        <f t="shared" si="1"/>
        <v>0</v>
      </c>
      <c r="L30" s="25">
        <f t="shared" si="2"/>
        <v>0</v>
      </c>
      <c r="M30" s="25">
        <f t="shared" si="3"/>
        <v>0</v>
      </c>
      <c r="N30" s="25">
        <f t="shared" si="4"/>
        <v>0</v>
      </c>
      <c r="O30" s="25">
        <f t="shared" si="5"/>
        <v>0</v>
      </c>
      <c r="P30" s="25">
        <f t="shared" si="6"/>
        <v>0</v>
      </c>
    </row>
    <row r="31" spans="1:16" x14ac:dyDescent="0.25">
      <c r="A31" s="6"/>
      <c r="B31" s="6"/>
      <c r="C31" s="228" t="s">
        <v>56</v>
      </c>
      <c r="D31" s="4"/>
      <c r="E31" s="8"/>
      <c r="F31" s="23"/>
      <c r="G31" s="24"/>
      <c r="H31" s="25"/>
      <c r="I31" s="25"/>
      <c r="J31" s="25"/>
      <c r="K31" s="25"/>
      <c r="L31" s="25"/>
      <c r="M31" s="25"/>
      <c r="N31" s="25"/>
      <c r="O31" s="25"/>
      <c r="P31" s="25"/>
    </row>
    <row r="32" spans="1:16" x14ac:dyDescent="0.25">
      <c r="A32" s="6">
        <v>11</v>
      </c>
      <c r="B32" s="6"/>
      <c r="C32" s="11" t="s">
        <v>72</v>
      </c>
      <c r="D32" s="4" t="s">
        <v>57</v>
      </c>
      <c r="E32" s="8">
        <f>E27</f>
        <v>833.7</v>
      </c>
      <c r="F32" s="23"/>
      <c r="G32" s="24"/>
      <c r="H32" s="25">
        <f t="shared" si="0"/>
        <v>0</v>
      </c>
      <c r="I32" s="25"/>
      <c r="J32" s="25"/>
      <c r="K32" s="25">
        <f t="shared" si="1"/>
        <v>0</v>
      </c>
      <c r="L32" s="25">
        <f t="shared" si="2"/>
        <v>0</v>
      </c>
      <c r="M32" s="25">
        <f t="shared" si="3"/>
        <v>0</v>
      </c>
      <c r="N32" s="25">
        <f t="shared" si="4"/>
        <v>0</v>
      </c>
      <c r="O32" s="25">
        <f t="shared" si="5"/>
        <v>0</v>
      </c>
      <c r="P32" s="25">
        <f t="shared" si="6"/>
        <v>0</v>
      </c>
    </row>
    <row r="33" spans="1:17" x14ac:dyDescent="0.25">
      <c r="A33" s="6"/>
      <c r="B33" s="6"/>
      <c r="C33" s="12" t="s">
        <v>94</v>
      </c>
      <c r="D33" s="4" t="s">
        <v>42</v>
      </c>
      <c r="E33" s="8">
        <v>80</v>
      </c>
      <c r="F33" s="23"/>
      <c r="G33" s="24"/>
      <c r="H33" s="25">
        <f t="shared" si="0"/>
        <v>0</v>
      </c>
      <c r="I33" s="25"/>
      <c r="J33" s="25"/>
      <c r="K33" s="25">
        <f t="shared" si="1"/>
        <v>0</v>
      </c>
      <c r="L33" s="25">
        <f t="shared" si="2"/>
        <v>0</v>
      </c>
      <c r="M33" s="25">
        <f t="shared" si="3"/>
        <v>0</v>
      </c>
      <c r="N33" s="25">
        <f t="shared" si="4"/>
        <v>0</v>
      </c>
      <c r="O33" s="25">
        <f t="shared" si="5"/>
        <v>0</v>
      </c>
      <c r="P33" s="25">
        <f t="shared" si="6"/>
        <v>0</v>
      </c>
    </row>
    <row r="34" spans="1:17" ht="12.75" customHeight="1" x14ac:dyDescent="0.25">
      <c r="A34" s="6">
        <v>12</v>
      </c>
      <c r="B34" s="6"/>
      <c r="C34" s="15" t="s">
        <v>110</v>
      </c>
      <c r="D34" s="14" t="s">
        <v>57</v>
      </c>
      <c r="E34" s="8">
        <f>E27</f>
        <v>833.7</v>
      </c>
      <c r="F34" s="23"/>
      <c r="G34" s="24"/>
      <c r="H34" s="25">
        <f t="shared" si="0"/>
        <v>0</v>
      </c>
      <c r="I34" s="25"/>
      <c r="J34" s="25"/>
      <c r="K34" s="25">
        <f t="shared" si="1"/>
        <v>0</v>
      </c>
      <c r="L34" s="25">
        <f t="shared" si="2"/>
        <v>0</v>
      </c>
      <c r="M34" s="25">
        <f t="shared" si="3"/>
        <v>0</v>
      </c>
      <c r="N34" s="25">
        <f t="shared" si="4"/>
        <v>0</v>
      </c>
      <c r="O34" s="25">
        <f t="shared" si="5"/>
        <v>0</v>
      </c>
      <c r="P34" s="25">
        <f t="shared" si="6"/>
        <v>0</v>
      </c>
    </row>
    <row r="35" spans="1:17" x14ac:dyDescent="0.25">
      <c r="A35" s="6"/>
      <c r="B35" s="6"/>
      <c r="C35" s="30" t="s">
        <v>41</v>
      </c>
      <c r="D35" s="4" t="s">
        <v>42</v>
      </c>
      <c r="E35" s="8">
        <f>E34*0.2+(E34*0.2*0.05)</f>
        <v>175.08</v>
      </c>
      <c r="F35" s="23"/>
      <c r="G35" s="24"/>
      <c r="H35" s="25">
        <f t="shared" si="0"/>
        <v>0</v>
      </c>
      <c r="I35" s="25"/>
      <c r="J35" s="25"/>
      <c r="K35" s="25">
        <f t="shared" si="1"/>
        <v>0</v>
      </c>
      <c r="L35" s="25">
        <f t="shared" si="2"/>
        <v>0</v>
      </c>
      <c r="M35" s="25">
        <f t="shared" si="3"/>
        <v>0</v>
      </c>
      <c r="N35" s="25">
        <f t="shared" si="4"/>
        <v>0</v>
      </c>
      <c r="O35" s="25">
        <f t="shared" si="5"/>
        <v>0</v>
      </c>
      <c r="P35" s="25">
        <f t="shared" si="6"/>
        <v>0</v>
      </c>
    </row>
    <row r="36" spans="1:17" x14ac:dyDescent="0.25">
      <c r="A36" s="6"/>
      <c r="B36" s="6"/>
      <c r="C36" s="9" t="s">
        <v>44</v>
      </c>
      <c r="D36" s="16" t="s">
        <v>42</v>
      </c>
      <c r="E36" s="8">
        <f>E34*0.3+(E34*0.3*0.05)</f>
        <v>262.62</v>
      </c>
      <c r="F36" s="23"/>
      <c r="G36" s="24"/>
      <c r="H36" s="25">
        <f t="shared" si="0"/>
        <v>0</v>
      </c>
      <c r="I36" s="25"/>
      <c r="J36" s="25"/>
      <c r="K36" s="25">
        <f t="shared" si="1"/>
        <v>0</v>
      </c>
      <c r="L36" s="25">
        <f t="shared" si="2"/>
        <v>0</v>
      </c>
      <c r="M36" s="25">
        <f t="shared" si="3"/>
        <v>0</v>
      </c>
      <c r="N36" s="25">
        <f t="shared" si="4"/>
        <v>0</v>
      </c>
      <c r="O36" s="25">
        <f t="shared" si="5"/>
        <v>0</v>
      </c>
      <c r="P36" s="25">
        <f t="shared" si="6"/>
        <v>0</v>
      </c>
    </row>
    <row r="37" spans="1:17" x14ac:dyDescent="0.25">
      <c r="A37" s="6"/>
      <c r="B37" s="6"/>
      <c r="C37" s="229" t="s">
        <v>212</v>
      </c>
      <c r="D37" s="4"/>
      <c r="E37" s="8"/>
      <c r="F37" s="23"/>
      <c r="G37" s="24"/>
      <c r="H37" s="25"/>
      <c r="I37" s="25"/>
      <c r="J37" s="25"/>
      <c r="K37" s="25"/>
      <c r="L37" s="25"/>
      <c r="M37" s="25"/>
      <c r="N37" s="25"/>
      <c r="O37" s="25"/>
      <c r="P37" s="25"/>
    </row>
    <row r="38" spans="1:17" x14ac:dyDescent="0.25">
      <c r="A38" s="6">
        <v>13</v>
      </c>
      <c r="B38" s="6"/>
      <c r="C38" s="31" t="s">
        <v>213</v>
      </c>
      <c r="D38" s="4" t="s">
        <v>28</v>
      </c>
      <c r="E38" s="10">
        <f>(11.85+0.43+1.05)*2</f>
        <v>27</v>
      </c>
      <c r="F38" s="23"/>
      <c r="G38" s="24"/>
      <c r="H38" s="25">
        <f>F38*G38</f>
        <v>0</v>
      </c>
      <c r="I38" s="25"/>
      <c r="J38" s="25"/>
      <c r="K38" s="25">
        <f>SUM(H38:J38)</f>
        <v>0</v>
      </c>
      <c r="L38" s="25">
        <f>E38*F38</f>
        <v>0</v>
      </c>
      <c r="M38" s="25">
        <f>E38*H38</f>
        <v>0</v>
      </c>
      <c r="N38" s="25">
        <f>E38*I38</f>
        <v>0</v>
      </c>
      <c r="O38" s="25">
        <f>E38*J38</f>
        <v>0</v>
      </c>
      <c r="P38" s="25">
        <f>SUM(M38:O38)</f>
        <v>0</v>
      </c>
    </row>
    <row r="39" spans="1:17" x14ac:dyDescent="0.25">
      <c r="A39" s="6">
        <v>14</v>
      </c>
      <c r="B39" s="6"/>
      <c r="C39" s="31" t="s">
        <v>214</v>
      </c>
      <c r="D39" s="4" t="s">
        <v>28</v>
      </c>
      <c r="E39" s="10">
        <f>E38</f>
        <v>27</v>
      </c>
      <c r="F39" s="23"/>
      <c r="G39" s="24"/>
      <c r="H39" s="25">
        <f t="shared" si="0"/>
        <v>0</v>
      </c>
      <c r="I39" s="25"/>
      <c r="J39" s="25"/>
      <c r="K39" s="25">
        <f t="shared" si="1"/>
        <v>0</v>
      </c>
      <c r="L39" s="25">
        <f t="shared" si="2"/>
        <v>0</v>
      </c>
      <c r="M39" s="25">
        <f t="shared" si="3"/>
        <v>0</v>
      </c>
      <c r="N39" s="25">
        <f t="shared" si="4"/>
        <v>0</v>
      </c>
      <c r="O39" s="25">
        <f t="shared" si="5"/>
        <v>0</v>
      </c>
      <c r="P39" s="25">
        <f t="shared" si="6"/>
        <v>0</v>
      </c>
    </row>
    <row r="40" spans="1:17" x14ac:dyDescent="0.25">
      <c r="A40" s="57" t="s">
        <v>7</v>
      </c>
      <c r="B40" s="58" t="s">
        <v>7</v>
      </c>
      <c r="C40" s="280" t="s">
        <v>8</v>
      </c>
      <c r="D40" s="281"/>
      <c r="E40" s="59" t="s">
        <v>7</v>
      </c>
      <c r="F40" s="59"/>
      <c r="G40" s="59"/>
      <c r="H40" s="59"/>
      <c r="I40" s="59"/>
      <c r="J40" s="59"/>
      <c r="K40" s="59"/>
      <c r="L40" s="26">
        <f>SUM(L14:L39)</f>
        <v>0</v>
      </c>
      <c r="M40" s="26">
        <f>SUM(M14:M39)</f>
        <v>0</v>
      </c>
      <c r="N40" s="26">
        <f>SUM(N14:N39)</f>
        <v>0</v>
      </c>
      <c r="O40" s="26">
        <f>SUM(O14:O39)</f>
        <v>0</v>
      </c>
      <c r="P40" s="26">
        <f>SUM(P14:P39)</f>
        <v>0</v>
      </c>
    </row>
    <row r="41" spans="1:17" ht="16.5" customHeight="1" x14ac:dyDescent="0.25">
      <c r="A41" s="57" t="s">
        <v>7</v>
      </c>
      <c r="B41" s="58" t="s">
        <v>7</v>
      </c>
      <c r="C41" s="255" t="s">
        <v>151</v>
      </c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60"/>
      <c r="O41" s="61" t="s">
        <v>7</v>
      </c>
      <c r="P41" s="62">
        <f>N41</f>
        <v>0</v>
      </c>
    </row>
    <row r="42" spans="1:17" ht="16.5" customHeight="1" x14ac:dyDescent="0.25">
      <c r="A42" s="57" t="s">
        <v>7</v>
      </c>
      <c r="B42" s="58" t="s">
        <v>7</v>
      </c>
      <c r="C42" s="274" t="s">
        <v>9</v>
      </c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6"/>
      <c r="O42" s="61" t="s">
        <v>7</v>
      </c>
      <c r="P42" s="62">
        <f>P40+P41</f>
        <v>0</v>
      </c>
    </row>
    <row r="43" spans="1:17" ht="16.5" customHeight="1" x14ac:dyDescent="0.25">
      <c r="A43" s="89"/>
      <c r="B43" s="78"/>
      <c r="C43" s="278" t="s">
        <v>264</v>
      </c>
      <c r="D43" s="278"/>
      <c r="E43" s="278"/>
      <c r="F43" s="278"/>
      <c r="G43" s="278"/>
      <c r="H43" s="278"/>
      <c r="I43" s="278"/>
      <c r="J43" s="278"/>
      <c r="K43" s="247"/>
      <c r="L43" s="247"/>
      <c r="M43" s="247"/>
      <c r="N43" s="247"/>
      <c r="O43" s="252"/>
      <c r="P43" s="248"/>
    </row>
    <row r="44" spans="1:17" ht="15.75" customHeight="1" x14ac:dyDescent="0.25">
      <c r="A44" s="63" t="s">
        <v>7</v>
      </c>
      <c r="B44" s="64" t="s">
        <v>7</v>
      </c>
      <c r="C44" s="64" t="s">
        <v>7</v>
      </c>
      <c r="D44" s="279" t="s">
        <v>7</v>
      </c>
      <c r="E44" s="279"/>
      <c r="F44" s="279" t="s">
        <v>7</v>
      </c>
      <c r="G44" s="279"/>
      <c r="H44" s="279"/>
      <c r="I44" s="279" t="s">
        <v>7</v>
      </c>
      <c r="J44" s="279"/>
      <c r="K44" s="64" t="s">
        <v>7</v>
      </c>
      <c r="L44" s="64" t="s">
        <v>7</v>
      </c>
      <c r="M44" s="64" t="s">
        <v>7</v>
      </c>
      <c r="N44" s="65"/>
      <c r="P44" s="2" t="s">
        <v>7</v>
      </c>
    </row>
    <row r="45" spans="1:17" ht="27.75" customHeight="1" x14ac:dyDescent="0.25">
      <c r="A45" s="271" t="s">
        <v>267</v>
      </c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</row>
    <row r="46" spans="1:17" ht="14.25" customHeight="1" x14ac:dyDescent="0.2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1:17" x14ac:dyDescent="0.25">
      <c r="A47" s="63" t="s">
        <v>10</v>
      </c>
      <c r="B47" s="66"/>
      <c r="C47" s="67"/>
      <c r="G47" s="63"/>
      <c r="H47" s="40"/>
      <c r="I47" s="68"/>
      <c r="J47" s="68"/>
      <c r="K47" s="66"/>
      <c r="L47" s="66"/>
      <c r="M47" s="66"/>
      <c r="N47" s="66"/>
      <c r="O47" s="66"/>
      <c r="Q47" s="66"/>
    </row>
    <row r="48" spans="1:17" x14ac:dyDescent="0.25">
      <c r="A48" s="69"/>
      <c r="B48" s="3"/>
      <c r="C48" s="70"/>
      <c r="G48" s="3"/>
      <c r="H48" s="40"/>
      <c r="I48" s="74"/>
      <c r="J48" s="40"/>
      <c r="K48" s="3"/>
      <c r="L48" s="3"/>
      <c r="M48" s="3"/>
      <c r="N48" s="3"/>
    </row>
    <row r="49" spans="1:5" x14ac:dyDescent="0.25">
      <c r="E49" s="64"/>
    </row>
    <row r="50" spans="1:5" ht="15" x14ac:dyDescent="0.25">
      <c r="A50" s="72" t="s">
        <v>7</v>
      </c>
      <c r="C50" s="43" t="s">
        <v>7</v>
      </c>
      <c r="D50" s="43" t="s">
        <v>7</v>
      </c>
    </row>
    <row r="51" spans="1:5" ht="15" x14ac:dyDescent="0.25">
      <c r="A51" s="73"/>
    </row>
  </sheetData>
  <mergeCells count="21">
    <mergeCell ref="M1:P1"/>
    <mergeCell ref="D44:E44"/>
    <mergeCell ref="F44:H44"/>
    <mergeCell ref="I44:J44"/>
    <mergeCell ref="D10:D11"/>
    <mergeCell ref="E10:E11"/>
    <mergeCell ref="F10:K10"/>
    <mergeCell ref="A3:P3"/>
    <mergeCell ref="C40:D40"/>
    <mergeCell ref="A2:P2"/>
    <mergeCell ref="A4:P4"/>
    <mergeCell ref="C42:N42"/>
    <mergeCell ref="A45:P45"/>
    <mergeCell ref="A10:A11"/>
    <mergeCell ref="B10:B11"/>
    <mergeCell ref="C10:C11"/>
    <mergeCell ref="A5:P5"/>
    <mergeCell ref="C43:J43"/>
    <mergeCell ref="A9:I9"/>
    <mergeCell ref="L10:P10"/>
    <mergeCell ref="C41:M41"/>
  </mergeCells>
  <phoneticPr fontId="3" type="noConversion"/>
  <pageMargins left="0.23622047244094491" right="0" top="0.9055118110236221" bottom="0.11811023622047245" header="0.51181102362204722" footer="0.51181102362204722"/>
  <pageSetup paperSize="9" scale="8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34" zoomScaleNormal="100" workbookViewId="0">
      <selection activeCell="A38" sqref="A38:P38"/>
    </sheetView>
  </sheetViews>
  <sheetFormatPr defaultColWidth="9.33203125" defaultRowHeight="13.2" x14ac:dyDescent="0.25"/>
  <cols>
    <col min="1" max="1" width="4.44140625" style="3" customWidth="1"/>
    <col min="2" max="2" width="8.77734375" style="2" customWidth="1"/>
    <col min="3" max="3" width="44.6640625" style="2" customWidth="1"/>
    <col min="4" max="4" width="9.109375" style="37" customWidth="1"/>
    <col min="5" max="5" width="11.77734375" style="2" customWidth="1"/>
    <col min="6" max="8" width="9.33203125" style="2"/>
    <col min="9" max="9" width="10.33203125" style="2" customWidth="1"/>
    <col min="10" max="10" width="7.77734375" style="2" customWidth="1"/>
    <col min="11" max="11" width="8.6640625" style="2" customWidth="1"/>
    <col min="12" max="13" width="9.33203125" style="2"/>
    <col min="14" max="14" width="11.77734375" style="2" customWidth="1"/>
    <col min="15" max="15" width="9.33203125" style="2"/>
    <col min="16" max="16" width="11.44140625" style="2" customWidth="1"/>
    <col min="17" max="16384" width="9.33203125" style="2"/>
  </cols>
  <sheetData>
    <row r="1" spans="1:16" ht="18" x14ac:dyDescent="0.35">
      <c r="M1" s="253" t="s">
        <v>147</v>
      </c>
      <c r="N1" s="254"/>
      <c r="O1" s="254"/>
      <c r="P1" s="254"/>
    </row>
    <row r="2" spans="1:16" x14ac:dyDescent="0.25">
      <c r="A2" s="268" t="s">
        <v>242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</row>
    <row r="3" spans="1:16" ht="15.6" x14ac:dyDescent="0.3">
      <c r="A3" s="259" t="s">
        <v>58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</row>
    <row r="4" spans="1:16" ht="15" x14ac:dyDescent="0.25">
      <c r="A4" s="265" t="s">
        <v>156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</row>
    <row r="5" spans="1:16" x14ac:dyDescent="0.25">
      <c r="A5" s="289" t="s">
        <v>0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1:16" ht="15.6" x14ac:dyDescent="0.25">
      <c r="A6" s="42" t="s">
        <v>14</v>
      </c>
      <c r="B6" s="42"/>
      <c r="C6" s="43"/>
      <c r="D6" s="37" t="s">
        <v>24</v>
      </c>
    </row>
    <row r="7" spans="1:16" ht="15.6" x14ac:dyDescent="0.25">
      <c r="A7" s="42" t="s">
        <v>15</v>
      </c>
      <c r="B7" s="42"/>
      <c r="C7" s="43"/>
      <c r="D7" s="37" t="s">
        <v>68</v>
      </c>
    </row>
    <row r="8" spans="1:16" ht="15.6" x14ac:dyDescent="0.25">
      <c r="A8" s="42" t="s">
        <v>170</v>
      </c>
      <c r="B8" s="42"/>
      <c r="C8" s="43"/>
    </row>
    <row r="9" spans="1:16" ht="15.6" x14ac:dyDescent="0.25">
      <c r="A9" s="42" t="s">
        <v>173</v>
      </c>
      <c r="B9" s="42"/>
      <c r="C9" s="43"/>
    </row>
    <row r="10" spans="1:16" s="1" customFormat="1" ht="13.5" customHeight="1" x14ac:dyDescent="0.25">
      <c r="A10" s="260" t="s">
        <v>200</v>
      </c>
      <c r="B10" s="260" t="s">
        <v>1</v>
      </c>
      <c r="C10" s="272" t="s">
        <v>201</v>
      </c>
      <c r="D10" s="287" t="s">
        <v>202</v>
      </c>
      <c r="E10" s="260" t="s">
        <v>25</v>
      </c>
      <c r="F10" s="262" t="s">
        <v>3</v>
      </c>
      <c r="G10" s="263"/>
      <c r="H10" s="263"/>
      <c r="I10" s="263"/>
      <c r="J10" s="263"/>
      <c r="K10" s="264"/>
      <c r="L10" s="262" t="s">
        <v>4</v>
      </c>
      <c r="M10" s="263"/>
      <c r="N10" s="263"/>
      <c r="O10" s="263"/>
      <c r="P10" s="264"/>
    </row>
    <row r="11" spans="1:16" s="1" customFormat="1" ht="55.5" customHeight="1" x14ac:dyDescent="0.25">
      <c r="A11" s="261"/>
      <c r="B11" s="261"/>
      <c r="C11" s="273"/>
      <c r="D11" s="288"/>
      <c r="E11" s="261"/>
      <c r="F11" s="44" t="s">
        <v>5</v>
      </c>
      <c r="G11" s="44" t="s">
        <v>236</v>
      </c>
      <c r="H11" s="44" t="s">
        <v>237</v>
      </c>
      <c r="I11" s="44" t="s">
        <v>238</v>
      </c>
      <c r="J11" s="44" t="s">
        <v>239</v>
      </c>
      <c r="K11" s="44" t="s">
        <v>240</v>
      </c>
      <c r="L11" s="44" t="s">
        <v>26</v>
      </c>
      <c r="M11" s="44" t="s">
        <v>6</v>
      </c>
      <c r="N11" s="44" t="s">
        <v>238</v>
      </c>
      <c r="O11" s="44" t="s">
        <v>239</v>
      </c>
      <c r="P11" s="44" t="s">
        <v>241</v>
      </c>
    </row>
    <row r="12" spans="1:16" s="1" customFormat="1" ht="10.5" customHeight="1" x14ac:dyDescent="0.25">
      <c r="A12" s="47">
        <v>1</v>
      </c>
      <c r="B12" s="47">
        <v>2</v>
      </c>
      <c r="C12" s="47">
        <v>3</v>
      </c>
      <c r="D12" s="51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</row>
    <row r="13" spans="1:16" s="1" customFormat="1" ht="25.5" customHeight="1" x14ac:dyDescent="0.25">
      <c r="A13" s="48"/>
      <c r="B13" s="107"/>
      <c r="C13" s="76" t="s">
        <v>168</v>
      </c>
      <c r="D13" s="110"/>
      <c r="E13" s="220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1:16" s="81" customFormat="1" x14ac:dyDescent="0.2">
      <c r="A14" s="6">
        <v>1</v>
      </c>
      <c r="B14" s="6"/>
      <c r="C14" s="7" t="s">
        <v>126</v>
      </c>
      <c r="D14" s="4" t="s">
        <v>57</v>
      </c>
      <c r="E14" s="82">
        <v>490</v>
      </c>
      <c r="F14" s="79"/>
      <c r="G14" s="80"/>
      <c r="H14" s="38">
        <f>F14*G14</f>
        <v>0</v>
      </c>
      <c r="I14" s="38"/>
      <c r="J14" s="38"/>
      <c r="K14" s="38">
        <f>SUM(H14:J14)</f>
        <v>0</v>
      </c>
      <c r="L14" s="38">
        <f>E14*F14</f>
        <v>0</v>
      </c>
      <c r="M14" s="38">
        <f>E14*H14</f>
        <v>0</v>
      </c>
      <c r="N14" s="38">
        <f>E14*I14</f>
        <v>0</v>
      </c>
      <c r="O14" s="38">
        <f>E14*J14</f>
        <v>0</v>
      </c>
      <c r="P14" s="38">
        <f>SUM(M14:O14)</f>
        <v>0</v>
      </c>
    </row>
    <row r="15" spans="1:16" s="81" customFormat="1" x14ac:dyDescent="0.2">
      <c r="A15" s="6"/>
      <c r="B15" s="6"/>
      <c r="C15" s="9" t="s">
        <v>136</v>
      </c>
      <c r="D15" s="4" t="s">
        <v>171</v>
      </c>
      <c r="E15" s="82">
        <f>E14*0.2*1.05</f>
        <v>102.9</v>
      </c>
      <c r="F15" s="79"/>
      <c r="G15" s="80"/>
      <c r="H15" s="38">
        <f t="shared" ref="H15:H30" si="0">F15*G15</f>
        <v>0</v>
      </c>
      <c r="I15" s="38"/>
      <c r="J15" s="38"/>
      <c r="K15" s="38">
        <f t="shared" ref="K15:K30" si="1">SUM(H15:J15)</f>
        <v>0</v>
      </c>
      <c r="L15" s="38">
        <f t="shared" ref="L15:L30" si="2">E15*F15</f>
        <v>0</v>
      </c>
      <c r="M15" s="38">
        <f t="shared" ref="M15:M30" si="3">E15*H15</f>
        <v>0</v>
      </c>
      <c r="N15" s="38">
        <f t="shared" ref="N15:N30" si="4">E15*I15</f>
        <v>0</v>
      </c>
      <c r="O15" s="38">
        <f t="shared" ref="O15:O30" si="5">E15*J15</f>
        <v>0</v>
      </c>
      <c r="P15" s="38">
        <f t="shared" ref="P15:P30" si="6">SUM(M15:O15)</f>
        <v>0</v>
      </c>
    </row>
    <row r="16" spans="1:16" s="81" customFormat="1" ht="11.4" x14ac:dyDescent="0.2">
      <c r="A16" s="6"/>
      <c r="B16" s="6"/>
      <c r="C16" s="9" t="s">
        <v>96</v>
      </c>
      <c r="D16" s="4" t="s">
        <v>183</v>
      </c>
      <c r="E16" s="82">
        <v>1</v>
      </c>
      <c r="F16" s="79"/>
      <c r="G16" s="80"/>
      <c r="H16" s="38">
        <f t="shared" si="0"/>
        <v>0</v>
      </c>
      <c r="I16" s="38"/>
      <c r="J16" s="38"/>
      <c r="K16" s="38">
        <f t="shared" si="1"/>
        <v>0</v>
      </c>
      <c r="L16" s="38">
        <f t="shared" si="2"/>
        <v>0</v>
      </c>
      <c r="M16" s="38">
        <f t="shared" si="3"/>
        <v>0</v>
      </c>
      <c r="N16" s="38">
        <f t="shared" si="4"/>
        <v>0</v>
      </c>
      <c r="O16" s="38">
        <f t="shared" si="5"/>
        <v>0</v>
      </c>
      <c r="P16" s="38">
        <f t="shared" si="6"/>
        <v>0</v>
      </c>
    </row>
    <row r="17" spans="1:16" s="81" customFormat="1" ht="22.8" x14ac:dyDescent="0.2">
      <c r="A17" s="6">
        <v>2</v>
      </c>
      <c r="B17" s="6"/>
      <c r="C17" s="7" t="s">
        <v>135</v>
      </c>
      <c r="D17" s="4" t="s">
        <v>171</v>
      </c>
      <c r="E17" s="82">
        <v>2.2999999999999998</v>
      </c>
      <c r="F17" s="79"/>
      <c r="G17" s="80"/>
      <c r="H17" s="38">
        <f t="shared" si="0"/>
        <v>0</v>
      </c>
      <c r="I17" s="38"/>
      <c r="J17" s="38"/>
      <c r="K17" s="38">
        <f t="shared" si="1"/>
        <v>0</v>
      </c>
      <c r="L17" s="38">
        <f t="shared" si="2"/>
        <v>0</v>
      </c>
      <c r="M17" s="38">
        <f t="shared" si="3"/>
        <v>0</v>
      </c>
      <c r="N17" s="38">
        <f t="shared" si="4"/>
        <v>0</v>
      </c>
      <c r="O17" s="38">
        <f t="shared" si="5"/>
        <v>0</v>
      </c>
      <c r="P17" s="38">
        <f t="shared" si="6"/>
        <v>0</v>
      </c>
    </row>
    <row r="18" spans="1:16" s="81" customFormat="1" x14ac:dyDescent="0.2">
      <c r="A18" s="6"/>
      <c r="B18" s="6"/>
      <c r="C18" s="9" t="s">
        <v>137</v>
      </c>
      <c r="D18" s="4" t="s">
        <v>171</v>
      </c>
      <c r="E18" s="82">
        <v>2.2999999999999998</v>
      </c>
      <c r="F18" s="79"/>
      <c r="G18" s="80"/>
      <c r="H18" s="38">
        <f t="shared" si="0"/>
        <v>0</v>
      </c>
      <c r="I18" s="38"/>
      <c r="J18" s="38"/>
      <c r="K18" s="38">
        <f t="shared" si="1"/>
        <v>0</v>
      </c>
      <c r="L18" s="38">
        <f t="shared" si="2"/>
        <v>0</v>
      </c>
      <c r="M18" s="38">
        <f t="shared" si="3"/>
        <v>0</v>
      </c>
      <c r="N18" s="38">
        <f t="shared" si="4"/>
        <v>0</v>
      </c>
      <c r="O18" s="38">
        <f t="shared" si="5"/>
        <v>0</v>
      </c>
      <c r="P18" s="38">
        <f t="shared" si="6"/>
        <v>0</v>
      </c>
    </row>
    <row r="19" spans="1:16" s="81" customFormat="1" ht="11.4" x14ac:dyDescent="0.2">
      <c r="A19" s="6"/>
      <c r="B19" s="6"/>
      <c r="C19" s="9" t="s">
        <v>96</v>
      </c>
      <c r="D19" s="4" t="s">
        <v>183</v>
      </c>
      <c r="E19" s="82">
        <v>1</v>
      </c>
      <c r="F19" s="79"/>
      <c r="G19" s="80"/>
      <c r="H19" s="38">
        <f t="shared" si="0"/>
        <v>0</v>
      </c>
      <c r="I19" s="38"/>
      <c r="J19" s="38"/>
      <c r="K19" s="38">
        <f t="shared" si="1"/>
        <v>0</v>
      </c>
      <c r="L19" s="38">
        <f t="shared" si="2"/>
        <v>0</v>
      </c>
      <c r="M19" s="38">
        <f t="shared" si="3"/>
        <v>0</v>
      </c>
      <c r="N19" s="38">
        <f t="shared" si="4"/>
        <v>0</v>
      </c>
      <c r="O19" s="38">
        <f t="shared" si="5"/>
        <v>0</v>
      </c>
      <c r="P19" s="38">
        <f t="shared" si="6"/>
        <v>0</v>
      </c>
    </row>
    <row r="20" spans="1:16" s="81" customFormat="1" ht="34.200000000000003" x14ac:dyDescent="0.2">
      <c r="A20" s="6">
        <v>3</v>
      </c>
      <c r="B20" s="6"/>
      <c r="C20" s="7" t="s">
        <v>140</v>
      </c>
      <c r="D20" s="4" t="s">
        <v>57</v>
      </c>
      <c r="E20" s="82">
        <v>510</v>
      </c>
      <c r="F20" s="79"/>
      <c r="G20" s="80"/>
      <c r="H20" s="38">
        <f t="shared" si="0"/>
        <v>0</v>
      </c>
      <c r="I20" s="38"/>
      <c r="J20" s="38"/>
      <c r="K20" s="38">
        <f t="shared" si="1"/>
        <v>0</v>
      </c>
      <c r="L20" s="38">
        <f t="shared" si="2"/>
        <v>0</v>
      </c>
      <c r="M20" s="38">
        <f t="shared" si="3"/>
        <v>0</v>
      </c>
      <c r="N20" s="38">
        <f t="shared" si="4"/>
        <v>0</v>
      </c>
      <c r="O20" s="38">
        <f t="shared" si="5"/>
        <v>0</v>
      </c>
      <c r="P20" s="38">
        <f t="shared" si="6"/>
        <v>0</v>
      </c>
    </row>
    <row r="21" spans="1:16" s="81" customFormat="1" x14ac:dyDescent="0.2">
      <c r="A21" s="6"/>
      <c r="B21" s="6"/>
      <c r="C21" s="9" t="s">
        <v>95</v>
      </c>
      <c r="D21" s="4" t="s">
        <v>57</v>
      </c>
      <c r="E21" s="101">
        <v>612</v>
      </c>
      <c r="F21" s="79"/>
      <c r="G21" s="80"/>
      <c r="H21" s="38">
        <f t="shared" si="0"/>
        <v>0</v>
      </c>
      <c r="I21" s="38"/>
      <c r="J21" s="38"/>
      <c r="K21" s="38">
        <f t="shared" si="1"/>
        <v>0</v>
      </c>
      <c r="L21" s="38">
        <f t="shared" si="2"/>
        <v>0</v>
      </c>
      <c r="M21" s="38">
        <f t="shared" si="3"/>
        <v>0</v>
      </c>
      <c r="N21" s="38">
        <f t="shared" si="4"/>
        <v>0</v>
      </c>
      <c r="O21" s="38">
        <f t="shared" si="5"/>
        <v>0</v>
      </c>
      <c r="P21" s="38">
        <f t="shared" si="6"/>
        <v>0</v>
      </c>
    </row>
    <row r="22" spans="1:16" s="81" customFormat="1" x14ac:dyDescent="0.2">
      <c r="A22" s="6"/>
      <c r="B22" s="6"/>
      <c r="C22" s="9" t="s">
        <v>141</v>
      </c>
      <c r="D22" s="4" t="s">
        <v>57</v>
      </c>
      <c r="E22" s="101">
        <v>612</v>
      </c>
      <c r="F22" s="79"/>
      <c r="G22" s="80"/>
      <c r="H22" s="38">
        <f t="shared" si="0"/>
        <v>0</v>
      </c>
      <c r="I22" s="38"/>
      <c r="J22" s="38"/>
      <c r="K22" s="38">
        <f t="shared" si="1"/>
        <v>0</v>
      </c>
      <c r="L22" s="38">
        <f t="shared" si="2"/>
        <v>0</v>
      </c>
      <c r="M22" s="38">
        <f t="shared" si="3"/>
        <v>0</v>
      </c>
      <c r="N22" s="38">
        <f t="shared" si="4"/>
        <v>0</v>
      </c>
      <c r="O22" s="38">
        <f t="shared" si="5"/>
        <v>0</v>
      </c>
      <c r="P22" s="38">
        <f t="shared" si="6"/>
        <v>0</v>
      </c>
    </row>
    <row r="23" spans="1:16" s="81" customFormat="1" ht="11.4" x14ac:dyDescent="0.2">
      <c r="A23" s="6"/>
      <c r="B23" s="6"/>
      <c r="C23" s="9" t="s">
        <v>138</v>
      </c>
      <c r="D23" s="4" t="s">
        <v>183</v>
      </c>
      <c r="E23" s="101">
        <v>1</v>
      </c>
      <c r="F23" s="79"/>
      <c r="G23" s="80"/>
      <c r="H23" s="38">
        <f t="shared" si="0"/>
        <v>0</v>
      </c>
      <c r="I23" s="38"/>
      <c r="J23" s="38"/>
      <c r="K23" s="38">
        <f t="shared" si="1"/>
        <v>0</v>
      </c>
      <c r="L23" s="38">
        <f t="shared" si="2"/>
        <v>0</v>
      </c>
      <c r="M23" s="38">
        <f t="shared" si="3"/>
        <v>0</v>
      </c>
      <c r="N23" s="38">
        <f t="shared" si="4"/>
        <v>0</v>
      </c>
      <c r="O23" s="38">
        <f t="shared" si="5"/>
        <v>0</v>
      </c>
      <c r="P23" s="38">
        <f t="shared" si="6"/>
        <v>0</v>
      </c>
    </row>
    <row r="24" spans="1:16" s="81" customFormat="1" ht="22.8" x14ac:dyDescent="0.2">
      <c r="A24" s="6">
        <v>4</v>
      </c>
      <c r="B24" s="6"/>
      <c r="C24" s="7" t="s">
        <v>157</v>
      </c>
      <c r="D24" s="4" t="s">
        <v>57</v>
      </c>
      <c r="E24" s="82">
        <v>130</v>
      </c>
      <c r="F24" s="79"/>
      <c r="G24" s="80"/>
      <c r="H24" s="38">
        <f t="shared" si="0"/>
        <v>0</v>
      </c>
      <c r="I24" s="38"/>
      <c r="J24" s="38"/>
      <c r="K24" s="38">
        <f t="shared" si="1"/>
        <v>0</v>
      </c>
      <c r="L24" s="38">
        <f t="shared" si="2"/>
        <v>0</v>
      </c>
      <c r="M24" s="38">
        <f t="shared" si="3"/>
        <v>0</v>
      </c>
      <c r="N24" s="38">
        <f t="shared" si="4"/>
        <v>0</v>
      </c>
      <c r="O24" s="38">
        <f t="shared" si="5"/>
        <v>0</v>
      </c>
      <c r="P24" s="38">
        <f t="shared" si="6"/>
        <v>0</v>
      </c>
    </row>
    <row r="25" spans="1:16" s="81" customFormat="1" x14ac:dyDescent="0.2">
      <c r="A25" s="6"/>
      <c r="B25" s="6"/>
      <c r="C25" s="9" t="s">
        <v>141</v>
      </c>
      <c r="D25" s="4" t="s">
        <v>57</v>
      </c>
      <c r="E25" s="82">
        <f>E24*1.2</f>
        <v>156</v>
      </c>
      <c r="F25" s="79"/>
      <c r="G25" s="80"/>
      <c r="H25" s="38">
        <f t="shared" si="0"/>
        <v>0</v>
      </c>
      <c r="I25" s="38"/>
      <c r="J25" s="38"/>
      <c r="K25" s="38">
        <f t="shared" si="1"/>
        <v>0</v>
      </c>
      <c r="L25" s="38">
        <f t="shared" si="2"/>
        <v>0</v>
      </c>
      <c r="M25" s="38">
        <f t="shared" si="3"/>
        <v>0</v>
      </c>
      <c r="N25" s="38">
        <f t="shared" si="4"/>
        <v>0</v>
      </c>
      <c r="O25" s="38">
        <f t="shared" si="5"/>
        <v>0</v>
      </c>
      <c r="P25" s="38">
        <f t="shared" si="6"/>
        <v>0</v>
      </c>
    </row>
    <row r="26" spans="1:16" s="81" customFormat="1" ht="11.4" x14ac:dyDescent="0.2">
      <c r="A26" s="6"/>
      <c r="B26" s="6"/>
      <c r="C26" s="9" t="s">
        <v>139</v>
      </c>
      <c r="D26" s="4" t="s">
        <v>183</v>
      </c>
      <c r="E26" s="82">
        <v>1</v>
      </c>
      <c r="F26" s="79"/>
      <c r="G26" s="80"/>
      <c r="H26" s="38">
        <f t="shared" si="0"/>
        <v>0</v>
      </c>
      <c r="I26" s="38"/>
      <c r="J26" s="38"/>
      <c r="K26" s="38">
        <f t="shared" si="1"/>
        <v>0</v>
      </c>
      <c r="L26" s="38">
        <f t="shared" si="2"/>
        <v>0</v>
      </c>
      <c r="M26" s="38">
        <f t="shared" si="3"/>
        <v>0</v>
      </c>
      <c r="N26" s="38">
        <f t="shared" si="4"/>
        <v>0</v>
      </c>
      <c r="O26" s="38">
        <f t="shared" si="5"/>
        <v>0</v>
      </c>
      <c r="P26" s="38">
        <f t="shared" si="6"/>
        <v>0</v>
      </c>
    </row>
    <row r="27" spans="1:16" s="81" customFormat="1" ht="12" x14ac:dyDescent="0.2">
      <c r="A27" s="6"/>
      <c r="B27" s="6"/>
      <c r="C27" s="56" t="s">
        <v>127</v>
      </c>
      <c r="D27" s="4"/>
      <c r="E27" s="82"/>
      <c r="F27" s="79"/>
      <c r="G27" s="80"/>
      <c r="H27" s="38"/>
      <c r="I27" s="38"/>
      <c r="J27" s="38"/>
      <c r="K27" s="38"/>
      <c r="L27" s="38"/>
      <c r="M27" s="38"/>
      <c r="N27" s="38"/>
      <c r="O27" s="38"/>
      <c r="P27" s="38"/>
    </row>
    <row r="28" spans="1:16" s="81" customFormat="1" ht="57" x14ac:dyDescent="0.2">
      <c r="A28" s="6">
        <v>5</v>
      </c>
      <c r="B28" s="6"/>
      <c r="C28" s="7" t="s">
        <v>158</v>
      </c>
      <c r="D28" s="4" t="s">
        <v>57</v>
      </c>
      <c r="E28" s="82">
        <v>8.6</v>
      </c>
      <c r="F28" s="79"/>
      <c r="G28" s="80"/>
      <c r="H28" s="38">
        <f t="shared" si="0"/>
        <v>0</v>
      </c>
      <c r="I28" s="38"/>
      <c r="J28" s="38"/>
      <c r="K28" s="38">
        <f t="shared" si="1"/>
        <v>0</v>
      </c>
      <c r="L28" s="38">
        <f t="shared" si="2"/>
        <v>0</v>
      </c>
      <c r="M28" s="38">
        <f t="shared" si="3"/>
        <v>0</v>
      </c>
      <c r="N28" s="38">
        <f t="shared" si="4"/>
        <v>0</v>
      </c>
      <c r="O28" s="38">
        <f t="shared" si="5"/>
        <v>0</v>
      </c>
      <c r="P28" s="38">
        <f t="shared" si="6"/>
        <v>0</v>
      </c>
    </row>
    <row r="29" spans="1:16" s="81" customFormat="1" ht="34.200000000000003" x14ac:dyDescent="0.2">
      <c r="A29" s="6">
        <v>6</v>
      </c>
      <c r="B29" s="82"/>
      <c r="C29" s="7" t="s">
        <v>159</v>
      </c>
      <c r="D29" s="4" t="s">
        <v>57</v>
      </c>
      <c r="E29" s="82">
        <v>6.2</v>
      </c>
      <c r="F29" s="79"/>
      <c r="G29" s="80"/>
      <c r="H29" s="38">
        <f t="shared" si="0"/>
        <v>0</v>
      </c>
      <c r="I29" s="38"/>
      <c r="J29" s="38"/>
      <c r="K29" s="38">
        <f t="shared" si="1"/>
        <v>0</v>
      </c>
      <c r="L29" s="38">
        <f t="shared" si="2"/>
        <v>0</v>
      </c>
      <c r="M29" s="38">
        <f t="shared" si="3"/>
        <v>0</v>
      </c>
      <c r="N29" s="38">
        <f t="shared" si="4"/>
        <v>0</v>
      </c>
      <c r="O29" s="38">
        <f t="shared" si="5"/>
        <v>0</v>
      </c>
      <c r="P29" s="38">
        <f t="shared" si="6"/>
        <v>0</v>
      </c>
    </row>
    <row r="30" spans="1:16" s="81" customFormat="1" ht="45.6" x14ac:dyDescent="0.2">
      <c r="A30" s="6">
        <v>7</v>
      </c>
      <c r="B30" s="82"/>
      <c r="C30" s="7" t="s">
        <v>160</v>
      </c>
      <c r="D30" s="4" t="s">
        <v>57</v>
      </c>
      <c r="E30" s="82">
        <f>51*2.8</f>
        <v>142.80000000000001</v>
      </c>
      <c r="F30" s="79"/>
      <c r="G30" s="80"/>
      <c r="H30" s="38">
        <f t="shared" si="0"/>
        <v>0</v>
      </c>
      <c r="I30" s="38"/>
      <c r="J30" s="38"/>
      <c r="K30" s="38">
        <f t="shared" si="1"/>
        <v>0</v>
      </c>
      <c r="L30" s="38">
        <f t="shared" si="2"/>
        <v>0</v>
      </c>
      <c r="M30" s="38">
        <f t="shared" si="3"/>
        <v>0</v>
      </c>
      <c r="N30" s="38">
        <f t="shared" si="4"/>
        <v>0</v>
      </c>
      <c r="O30" s="38">
        <f t="shared" si="5"/>
        <v>0</v>
      </c>
      <c r="P30" s="38">
        <f t="shared" si="6"/>
        <v>0</v>
      </c>
    </row>
    <row r="31" spans="1:16" s="81" customFormat="1" ht="0.75" hidden="1" customHeight="1" x14ac:dyDescent="0.2">
      <c r="A31" s="6"/>
      <c r="B31" s="6"/>
      <c r="C31" s="7"/>
      <c r="D31" s="4"/>
      <c r="E31" s="5"/>
      <c r="F31" s="79"/>
      <c r="G31" s="79"/>
      <c r="H31" s="38"/>
      <c r="I31" s="38"/>
      <c r="J31" s="38"/>
      <c r="K31" s="38"/>
      <c r="L31" s="38"/>
      <c r="M31" s="38"/>
      <c r="N31" s="38"/>
      <c r="O31" s="38"/>
      <c r="P31" s="38"/>
    </row>
    <row r="32" spans="1:16" s="81" customFormat="1" ht="12" hidden="1" x14ac:dyDescent="0.2">
      <c r="A32" s="6"/>
      <c r="B32" s="6"/>
      <c r="C32" s="49" t="s">
        <v>49</v>
      </c>
      <c r="D32" s="4"/>
      <c r="E32" s="5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1:16" s="81" customFormat="1" ht="11.4" hidden="1" x14ac:dyDescent="0.2">
      <c r="A33" s="6">
        <v>7</v>
      </c>
      <c r="B33" s="6"/>
      <c r="C33" s="84" t="s">
        <v>50</v>
      </c>
      <c r="D33" s="4" t="s">
        <v>51</v>
      </c>
      <c r="E33" s="5">
        <v>1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16" s="37" customFormat="1" ht="15.6" x14ac:dyDescent="0.25">
      <c r="A34" s="119" t="s">
        <v>7</v>
      </c>
      <c r="B34" s="54" t="s">
        <v>7</v>
      </c>
      <c r="C34" s="283" t="s">
        <v>8</v>
      </c>
      <c r="D34" s="284"/>
      <c r="E34" s="164" t="s">
        <v>7</v>
      </c>
      <c r="F34" s="164"/>
      <c r="G34" s="164"/>
      <c r="H34" s="164"/>
      <c r="I34" s="164"/>
      <c r="J34" s="164"/>
      <c r="K34" s="164"/>
      <c r="L34" s="75">
        <f>SUM(L14:L33)</f>
        <v>0</v>
      </c>
      <c r="M34" s="75">
        <f>SUM(M14:M33)</f>
        <v>0</v>
      </c>
      <c r="N34" s="75">
        <f>SUM(N14:N33)</f>
        <v>0</v>
      </c>
      <c r="O34" s="75">
        <f>SUM(O14:O33)</f>
        <v>0</v>
      </c>
      <c r="P34" s="75">
        <f>SUM(P14:P33)</f>
        <v>0</v>
      </c>
    </row>
    <row r="35" spans="1:16" s="168" customFormat="1" ht="16.5" customHeight="1" x14ac:dyDescent="0.25">
      <c r="A35" s="167" t="s">
        <v>7</v>
      </c>
      <c r="B35" s="164" t="s">
        <v>7</v>
      </c>
      <c r="C35" s="285" t="s">
        <v>151</v>
      </c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164"/>
      <c r="O35" s="61" t="s">
        <v>7</v>
      </c>
      <c r="P35" s="165">
        <f>N35</f>
        <v>0</v>
      </c>
    </row>
    <row r="36" spans="1:16" ht="16.5" customHeight="1" x14ac:dyDescent="0.25">
      <c r="A36" s="57" t="s">
        <v>7</v>
      </c>
      <c r="B36" s="58" t="s">
        <v>7</v>
      </c>
      <c r="C36" s="274" t="s">
        <v>9</v>
      </c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6"/>
      <c r="O36" s="61" t="s">
        <v>7</v>
      </c>
      <c r="P36" s="62">
        <f>P34+P35</f>
        <v>0</v>
      </c>
    </row>
    <row r="37" spans="1:16" ht="15.75" customHeight="1" x14ac:dyDescent="0.25">
      <c r="A37" s="63" t="s">
        <v>7</v>
      </c>
      <c r="B37" s="64" t="s">
        <v>7</v>
      </c>
      <c r="C37" s="64" t="s">
        <v>7</v>
      </c>
      <c r="D37" s="267" t="s">
        <v>7</v>
      </c>
      <c r="E37" s="267"/>
      <c r="F37" s="267" t="s">
        <v>7</v>
      </c>
      <c r="G37" s="267"/>
      <c r="H37" s="267"/>
      <c r="I37" s="267" t="s">
        <v>7</v>
      </c>
      <c r="J37" s="267"/>
      <c r="K37" s="64" t="s">
        <v>7</v>
      </c>
      <c r="L37" s="64" t="s">
        <v>7</v>
      </c>
      <c r="M37" s="64" t="s">
        <v>7</v>
      </c>
      <c r="N37" s="65"/>
      <c r="P37" s="2" t="s">
        <v>7</v>
      </c>
    </row>
    <row r="38" spans="1:16" ht="27.75" customHeight="1" x14ac:dyDescent="0.25">
      <c r="A38" s="282" t="s">
        <v>268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</row>
    <row r="39" spans="1:16" ht="27.75" customHeight="1" x14ac:dyDescent="0.2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</row>
    <row r="40" spans="1:16" x14ac:dyDescent="0.25">
      <c r="A40" s="63" t="s">
        <v>10</v>
      </c>
      <c r="B40" s="66"/>
      <c r="C40" s="67"/>
      <c r="G40" s="63"/>
      <c r="H40" s="40"/>
      <c r="I40" s="68"/>
      <c r="J40" s="68"/>
      <c r="K40" s="66"/>
      <c r="L40" s="66"/>
      <c r="M40" s="66"/>
      <c r="N40" s="66"/>
      <c r="O40" s="66"/>
    </row>
    <row r="41" spans="1:16" x14ac:dyDescent="0.25">
      <c r="A41" s="69"/>
      <c r="B41" s="3"/>
      <c r="C41" s="70" t="s">
        <v>11</v>
      </c>
      <c r="G41" s="3"/>
      <c r="H41" s="3"/>
      <c r="I41" s="70"/>
      <c r="J41" s="3"/>
      <c r="K41" s="3"/>
      <c r="L41" s="3"/>
      <c r="M41" s="3"/>
      <c r="N41" s="3"/>
    </row>
    <row r="42" spans="1:16" x14ac:dyDescent="0.25">
      <c r="C42" s="33"/>
      <c r="E42" s="64"/>
    </row>
    <row r="43" spans="1:16" ht="15" x14ac:dyDescent="0.25">
      <c r="A43" s="72" t="s">
        <v>7</v>
      </c>
      <c r="C43" s="43" t="s">
        <v>7</v>
      </c>
      <c r="D43" s="166" t="s">
        <v>7</v>
      </c>
    </row>
    <row r="44" spans="1:16" ht="15" x14ac:dyDescent="0.25">
      <c r="A44" s="73"/>
    </row>
  </sheetData>
  <mergeCells count="19">
    <mergeCell ref="M1:P1"/>
    <mergeCell ref="A3:P3"/>
    <mergeCell ref="D10:D11"/>
    <mergeCell ref="E10:E11"/>
    <mergeCell ref="F10:K10"/>
    <mergeCell ref="L10:P10"/>
    <mergeCell ref="A4:P4"/>
    <mergeCell ref="A5:P5"/>
    <mergeCell ref="A38:P38"/>
    <mergeCell ref="A10:A11"/>
    <mergeCell ref="B10:B11"/>
    <mergeCell ref="C10:C11"/>
    <mergeCell ref="A2:P2"/>
    <mergeCell ref="C34:D34"/>
    <mergeCell ref="C36:N36"/>
    <mergeCell ref="D37:E37"/>
    <mergeCell ref="F37:H37"/>
    <mergeCell ref="I37:J37"/>
    <mergeCell ref="C35:M35"/>
  </mergeCells>
  <phoneticPr fontId="3" type="noConversion"/>
  <pageMargins left="0.23622047244094491" right="0.19685039370078741" top="0.98425196850393704" bottom="0" header="0.19685039370078741" footer="0.19685039370078741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opLeftCell="A22" zoomScaleNormal="100" workbookViewId="0">
      <selection activeCell="A44" sqref="A44:P44"/>
    </sheetView>
  </sheetViews>
  <sheetFormatPr defaultColWidth="9.33203125" defaultRowHeight="13.2" x14ac:dyDescent="0.25"/>
  <cols>
    <col min="1" max="1" width="4.109375" style="3" customWidth="1"/>
    <col min="2" max="2" width="9.33203125" style="2" customWidth="1"/>
    <col min="3" max="3" width="52.77734375" style="2" customWidth="1"/>
    <col min="4" max="4" width="9.6640625" style="2" customWidth="1"/>
    <col min="5" max="5" width="11.33203125" style="2" customWidth="1"/>
    <col min="6" max="6" width="9.33203125" style="2"/>
    <col min="7" max="7" width="7.77734375" style="2" customWidth="1"/>
    <col min="8" max="8" width="7.33203125" style="2" customWidth="1"/>
    <col min="9" max="9" width="8.6640625" style="2" customWidth="1"/>
    <col min="10" max="10" width="7.44140625" style="2" customWidth="1"/>
    <col min="11" max="11" width="10" style="2" customWidth="1"/>
    <col min="12" max="12" width="12.109375" style="2" bestFit="1" customWidth="1"/>
    <col min="13" max="13" width="9.44140625" style="2" bestFit="1" customWidth="1"/>
    <col min="14" max="14" width="10.44140625" style="2" customWidth="1"/>
    <col min="15" max="15" width="9.44140625" style="2" bestFit="1" customWidth="1"/>
    <col min="16" max="16" width="11.44140625" style="2" customWidth="1"/>
    <col min="17" max="16384" width="9.33203125" style="2"/>
  </cols>
  <sheetData>
    <row r="1" spans="1:16" ht="18" x14ac:dyDescent="0.35">
      <c r="M1" s="253" t="s">
        <v>147</v>
      </c>
      <c r="N1" s="254"/>
      <c r="O1" s="254"/>
      <c r="P1" s="254"/>
    </row>
    <row r="2" spans="1:16" x14ac:dyDescent="0.25">
      <c r="A2" s="268" t="s">
        <v>242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</row>
    <row r="3" spans="1:16" ht="15.6" x14ac:dyDescent="0.3">
      <c r="A3" s="259" t="s">
        <v>60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</row>
    <row r="4" spans="1:16" ht="12.75" customHeight="1" x14ac:dyDescent="0.25">
      <c r="A4" s="265" t="s">
        <v>112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</row>
    <row r="5" spans="1:16" x14ac:dyDescent="0.25">
      <c r="A5" s="266" t="s">
        <v>0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</row>
    <row r="6" spans="1:16" ht="15.6" x14ac:dyDescent="0.25">
      <c r="A6" s="42" t="s">
        <v>14</v>
      </c>
      <c r="B6" s="42"/>
      <c r="C6" s="43"/>
      <c r="D6" s="2" t="s">
        <v>24</v>
      </c>
    </row>
    <row r="7" spans="1:16" ht="15.6" x14ac:dyDescent="0.25">
      <c r="A7" s="42" t="s">
        <v>15</v>
      </c>
      <c r="B7" s="42"/>
      <c r="C7" s="43"/>
      <c r="D7" s="2" t="s">
        <v>68</v>
      </c>
    </row>
    <row r="8" spans="1:16" ht="15.6" x14ac:dyDescent="0.25">
      <c r="A8" s="42" t="s">
        <v>170</v>
      </c>
      <c r="B8" s="42"/>
      <c r="C8" s="43"/>
    </row>
    <row r="9" spans="1:16" ht="15.6" x14ac:dyDescent="0.3">
      <c r="A9" s="269" t="s">
        <v>149</v>
      </c>
      <c r="B9" s="270"/>
      <c r="C9" s="270"/>
      <c r="D9" s="270"/>
      <c r="E9" s="270"/>
      <c r="F9" s="270"/>
      <c r="G9" s="270"/>
      <c r="H9" s="270"/>
      <c r="I9" s="270"/>
    </row>
    <row r="10" spans="1:16" s="1" customFormat="1" ht="13.5" customHeight="1" x14ac:dyDescent="0.25">
      <c r="A10" s="260" t="s">
        <v>200</v>
      </c>
      <c r="B10" s="260" t="s">
        <v>1</v>
      </c>
      <c r="C10" s="272" t="s">
        <v>201</v>
      </c>
      <c r="D10" s="287" t="s">
        <v>202</v>
      </c>
      <c r="E10" s="287" t="s">
        <v>25</v>
      </c>
      <c r="F10" s="295" t="s">
        <v>3</v>
      </c>
      <c r="G10" s="296"/>
      <c r="H10" s="296"/>
      <c r="I10" s="296"/>
      <c r="J10" s="296"/>
      <c r="K10" s="297"/>
      <c r="L10" s="262" t="s">
        <v>4</v>
      </c>
      <c r="M10" s="263"/>
      <c r="N10" s="263"/>
      <c r="O10" s="263"/>
      <c r="P10" s="264"/>
    </row>
    <row r="11" spans="1:16" s="1" customFormat="1" ht="50.25" customHeight="1" x14ac:dyDescent="0.25">
      <c r="A11" s="261"/>
      <c r="B11" s="261"/>
      <c r="C11" s="273"/>
      <c r="D11" s="288"/>
      <c r="E11" s="288"/>
      <c r="F11" s="44" t="s">
        <v>5</v>
      </c>
      <c r="G11" s="44" t="s">
        <v>236</v>
      </c>
      <c r="H11" s="44" t="s">
        <v>237</v>
      </c>
      <c r="I11" s="44" t="s">
        <v>238</v>
      </c>
      <c r="J11" s="44" t="s">
        <v>239</v>
      </c>
      <c r="K11" s="44" t="s">
        <v>240</v>
      </c>
      <c r="L11" s="44" t="s">
        <v>26</v>
      </c>
      <c r="M11" s="44" t="s">
        <v>6</v>
      </c>
      <c r="N11" s="44" t="s">
        <v>238</v>
      </c>
      <c r="O11" s="44" t="s">
        <v>239</v>
      </c>
      <c r="P11" s="44" t="s">
        <v>241</v>
      </c>
    </row>
    <row r="12" spans="1:16" s="1" customFormat="1" ht="10.5" customHeight="1" x14ac:dyDescent="0.25">
      <c r="A12" s="47">
        <v>1</v>
      </c>
      <c r="B12" s="47">
        <v>2</v>
      </c>
      <c r="C12" s="47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</row>
    <row r="13" spans="1:16" s="91" customFormat="1" ht="12.75" customHeight="1" x14ac:dyDescent="0.25">
      <c r="A13" s="48"/>
      <c r="B13" s="48"/>
      <c r="C13" s="48" t="s">
        <v>73</v>
      </c>
      <c r="D13" s="50"/>
      <c r="E13" s="50"/>
      <c r="F13" s="50"/>
      <c r="G13" s="50"/>
      <c r="H13" s="50"/>
      <c r="I13" s="50"/>
      <c r="J13" s="50"/>
      <c r="K13" s="50"/>
      <c r="L13" s="48"/>
      <c r="M13" s="48"/>
      <c r="N13" s="48"/>
      <c r="O13" s="48"/>
      <c r="P13" s="48"/>
    </row>
    <row r="14" spans="1:16" s="91" customFormat="1" ht="12.75" customHeight="1" x14ac:dyDescent="0.25">
      <c r="A14" s="6">
        <v>1</v>
      </c>
      <c r="B14" s="6"/>
      <c r="C14" s="92" t="s">
        <v>79</v>
      </c>
      <c r="D14" s="93" t="s">
        <v>91</v>
      </c>
      <c r="E14" s="93">
        <v>180</v>
      </c>
      <c r="F14" s="94"/>
      <c r="G14" s="95"/>
      <c r="H14" s="96">
        <f>F14*G14</f>
        <v>0</v>
      </c>
      <c r="I14" s="97"/>
      <c r="J14" s="97"/>
      <c r="K14" s="96">
        <f>SUM(H14:J14)</f>
        <v>0</v>
      </c>
      <c r="L14" s="105">
        <f>E14*F14</f>
        <v>0</v>
      </c>
      <c r="M14" s="105">
        <f>E14*H14</f>
        <v>0</v>
      </c>
      <c r="N14" s="105">
        <f>E14*I14</f>
        <v>0</v>
      </c>
      <c r="O14" s="105">
        <f>E14*J14</f>
        <v>0</v>
      </c>
      <c r="P14" s="106">
        <f>SUM(M14:O14)</f>
        <v>0</v>
      </c>
    </row>
    <row r="15" spans="1:16" s="81" customFormat="1" ht="11.4" x14ac:dyDescent="0.2">
      <c r="A15" s="6">
        <f>A14+1</f>
        <v>2</v>
      </c>
      <c r="B15" s="6"/>
      <c r="C15" s="92" t="s">
        <v>226</v>
      </c>
      <c r="D15" s="93" t="s">
        <v>53</v>
      </c>
      <c r="E15" s="93">
        <v>10</v>
      </c>
      <c r="F15" s="94"/>
      <c r="G15" s="95"/>
      <c r="H15" s="96">
        <f t="shared" ref="H15:H39" si="0">F15*G15</f>
        <v>0</v>
      </c>
      <c r="I15" s="97"/>
      <c r="J15" s="97"/>
      <c r="K15" s="96">
        <f t="shared" ref="K15:K39" si="1">SUM(H15:J15)</f>
        <v>0</v>
      </c>
      <c r="L15" s="105">
        <f t="shared" ref="L15:L39" si="2">E15*F15</f>
        <v>0</v>
      </c>
      <c r="M15" s="105">
        <f t="shared" ref="M15:M39" si="3">E15*H15</f>
        <v>0</v>
      </c>
      <c r="N15" s="105">
        <f t="shared" ref="N15:N39" si="4">E15*I15</f>
        <v>0</v>
      </c>
      <c r="O15" s="105">
        <f t="shared" ref="O15:O39" si="5">E15*J15</f>
        <v>0</v>
      </c>
      <c r="P15" s="106">
        <f t="shared" ref="P15:P39" si="6">SUM(M15:O15)</f>
        <v>0</v>
      </c>
    </row>
    <row r="16" spans="1:16" s="81" customFormat="1" ht="11.4" x14ac:dyDescent="0.2">
      <c r="A16" s="6">
        <f t="shared" ref="A16:A38" si="7">A15+1</f>
        <v>3</v>
      </c>
      <c r="B16" s="6"/>
      <c r="C16" s="99" t="s">
        <v>227</v>
      </c>
      <c r="D16" s="93" t="s">
        <v>53</v>
      </c>
      <c r="E16" s="93">
        <v>8</v>
      </c>
      <c r="F16" s="94"/>
      <c r="G16" s="95"/>
      <c r="H16" s="96">
        <f t="shared" si="0"/>
        <v>0</v>
      </c>
      <c r="I16" s="97"/>
      <c r="J16" s="97"/>
      <c r="K16" s="96">
        <f t="shared" si="1"/>
        <v>0</v>
      </c>
      <c r="L16" s="105">
        <f t="shared" si="2"/>
        <v>0</v>
      </c>
      <c r="M16" s="105">
        <f t="shared" si="3"/>
        <v>0</v>
      </c>
      <c r="N16" s="105">
        <f t="shared" si="4"/>
        <v>0</v>
      </c>
      <c r="O16" s="105">
        <f t="shared" si="5"/>
        <v>0</v>
      </c>
      <c r="P16" s="106">
        <f t="shared" si="6"/>
        <v>0</v>
      </c>
    </row>
    <row r="17" spans="1:16" s="81" customFormat="1" ht="11.4" x14ac:dyDescent="0.2">
      <c r="A17" s="6">
        <f t="shared" si="7"/>
        <v>4</v>
      </c>
      <c r="B17" s="6"/>
      <c r="C17" s="99" t="s">
        <v>228</v>
      </c>
      <c r="D17" s="93" t="s">
        <v>53</v>
      </c>
      <c r="E17" s="93">
        <v>55</v>
      </c>
      <c r="F17" s="94"/>
      <c r="G17" s="95"/>
      <c r="H17" s="96">
        <f t="shared" si="0"/>
        <v>0</v>
      </c>
      <c r="I17" s="97"/>
      <c r="J17" s="97"/>
      <c r="K17" s="96">
        <f t="shared" si="1"/>
        <v>0</v>
      </c>
      <c r="L17" s="105">
        <f t="shared" si="2"/>
        <v>0</v>
      </c>
      <c r="M17" s="105">
        <f t="shared" si="3"/>
        <v>0</v>
      </c>
      <c r="N17" s="105">
        <f t="shared" si="4"/>
        <v>0</v>
      </c>
      <c r="O17" s="105">
        <f t="shared" si="5"/>
        <v>0</v>
      </c>
      <c r="P17" s="106">
        <f t="shared" si="6"/>
        <v>0</v>
      </c>
    </row>
    <row r="18" spans="1:16" s="81" customFormat="1" ht="11.4" x14ac:dyDescent="0.2">
      <c r="A18" s="6">
        <f t="shared" si="7"/>
        <v>5</v>
      </c>
      <c r="B18" s="6"/>
      <c r="C18" s="99" t="s">
        <v>229</v>
      </c>
      <c r="D18" s="93" t="s">
        <v>53</v>
      </c>
      <c r="E18" s="93">
        <v>83</v>
      </c>
      <c r="F18" s="94"/>
      <c r="G18" s="95"/>
      <c r="H18" s="96">
        <f t="shared" si="0"/>
        <v>0</v>
      </c>
      <c r="I18" s="97"/>
      <c r="J18" s="97"/>
      <c r="K18" s="96">
        <f t="shared" si="1"/>
        <v>0</v>
      </c>
      <c r="L18" s="105">
        <f t="shared" si="2"/>
        <v>0</v>
      </c>
      <c r="M18" s="105">
        <f t="shared" si="3"/>
        <v>0</v>
      </c>
      <c r="N18" s="105">
        <f t="shared" si="4"/>
        <v>0</v>
      </c>
      <c r="O18" s="105">
        <f t="shared" si="5"/>
        <v>0</v>
      </c>
      <c r="P18" s="106">
        <f t="shared" si="6"/>
        <v>0</v>
      </c>
    </row>
    <row r="19" spans="1:16" s="81" customFormat="1" ht="11.4" x14ac:dyDescent="0.2">
      <c r="A19" s="6">
        <f t="shared" si="7"/>
        <v>6</v>
      </c>
      <c r="B19" s="6"/>
      <c r="C19" s="99" t="s">
        <v>230</v>
      </c>
      <c r="D19" s="93" t="s">
        <v>53</v>
      </c>
      <c r="E19" s="93">
        <v>24</v>
      </c>
      <c r="F19" s="94"/>
      <c r="G19" s="95"/>
      <c r="H19" s="96">
        <f t="shared" si="0"/>
        <v>0</v>
      </c>
      <c r="I19" s="97"/>
      <c r="J19" s="97"/>
      <c r="K19" s="96">
        <f t="shared" si="1"/>
        <v>0</v>
      </c>
      <c r="L19" s="105">
        <f t="shared" si="2"/>
        <v>0</v>
      </c>
      <c r="M19" s="105">
        <f t="shared" si="3"/>
        <v>0</v>
      </c>
      <c r="N19" s="105">
        <f t="shared" si="4"/>
        <v>0</v>
      </c>
      <c r="O19" s="105">
        <f t="shared" si="5"/>
        <v>0</v>
      </c>
      <c r="P19" s="106">
        <f t="shared" si="6"/>
        <v>0</v>
      </c>
    </row>
    <row r="20" spans="1:16" s="81" customFormat="1" ht="13.5" customHeight="1" x14ac:dyDescent="0.2">
      <c r="A20" s="6">
        <f t="shared" si="7"/>
        <v>7</v>
      </c>
      <c r="B20" s="6"/>
      <c r="C20" s="98" t="s">
        <v>80</v>
      </c>
      <c r="D20" s="93" t="s">
        <v>53</v>
      </c>
      <c r="E20" s="93">
        <v>252</v>
      </c>
      <c r="F20" s="94"/>
      <c r="G20" s="95"/>
      <c r="H20" s="96">
        <f t="shared" si="0"/>
        <v>0</v>
      </c>
      <c r="I20" s="97"/>
      <c r="J20" s="97"/>
      <c r="K20" s="96">
        <f t="shared" si="1"/>
        <v>0</v>
      </c>
      <c r="L20" s="105">
        <f t="shared" si="2"/>
        <v>0</v>
      </c>
      <c r="M20" s="105">
        <f t="shared" si="3"/>
        <v>0</v>
      </c>
      <c r="N20" s="105">
        <f t="shared" si="4"/>
        <v>0</v>
      </c>
      <c r="O20" s="105">
        <f t="shared" si="5"/>
        <v>0</v>
      </c>
      <c r="P20" s="106">
        <f t="shared" si="6"/>
        <v>0</v>
      </c>
    </row>
    <row r="21" spans="1:16" s="81" customFormat="1" ht="14.25" customHeight="1" x14ac:dyDescent="0.2">
      <c r="A21" s="6">
        <f t="shared" si="7"/>
        <v>8</v>
      </c>
      <c r="B21" s="6"/>
      <c r="C21" s="98" t="s">
        <v>81</v>
      </c>
      <c r="D21" s="93" t="s">
        <v>53</v>
      </c>
      <c r="E21" s="93">
        <v>252</v>
      </c>
      <c r="F21" s="94"/>
      <c r="G21" s="95"/>
      <c r="H21" s="96">
        <f t="shared" si="0"/>
        <v>0</v>
      </c>
      <c r="I21" s="97"/>
      <c r="J21" s="97"/>
      <c r="K21" s="96">
        <f t="shared" si="1"/>
        <v>0</v>
      </c>
      <c r="L21" s="105">
        <f t="shared" si="2"/>
        <v>0</v>
      </c>
      <c r="M21" s="105">
        <f t="shared" si="3"/>
        <v>0</v>
      </c>
      <c r="N21" s="105">
        <f t="shared" si="4"/>
        <v>0</v>
      </c>
      <c r="O21" s="105">
        <f t="shared" si="5"/>
        <v>0</v>
      </c>
      <c r="P21" s="106">
        <f t="shared" si="6"/>
        <v>0</v>
      </c>
    </row>
    <row r="22" spans="1:16" s="81" customFormat="1" ht="11.4" x14ac:dyDescent="0.2">
      <c r="A22" s="6">
        <f t="shared" si="7"/>
        <v>9</v>
      </c>
      <c r="B22" s="6"/>
      <c r="C22" s="99" t="s">
        <v>82</v>
      </c>
      <c r="D22" s="93" t="s">
        <v>53</v>
      </c>
      <c r="E22" s="93">
        <v>64</v>
      </c>
      <c r="F22" s="94"/>
      <c r="G22" s="95"/>
      <c r="H22" s="96">
        <f t="shared" si="0"/>
        <v>0</v>
      </c>
      <c r="I22" s="97"/>
      <c r="J22" s="97"/>
      <c r="K22" s="96">
        <f t="shared" si="1"/>
        <v>0</v>
      </c>
      <c r="L22" s="105">
        <f t="shared" si="2"/>
        <v>0</v>
      </c>
      <c r="M22" s="105">
        <f t="shared" si="3"/>
        <v>0</v>
      </c>
      <c r="N22" s="105">
        <f t="shared" si="4"/>
        <v>0</v>
      </c>
      <c r="O22" s="105">
        <f t="shared" si="5"/>
        <v>0</v>
      </c>
      <c r="P22" s="106">
        <f t="shared" si="6"/>
        <v>0</v>
      </c>
    </row>
    <row r="23" spans="1:16" s="81" customFormat="1" ht="11.4" x14ac:dyDescent="0.2">
      <c r="A23" s="6">
        <f t="shared" si="7"/>
        <v>10</v>
      </c>
      <c r="B23" s="6"/>
      <c r="C23" s="99" t="s">
        <v>83</v>
      </c>
      <c r="D23" s="93" t="s">
        <v>53</v>
      </c>
      <c r="E23" s="93">
        <v>32</v>
      </c>
      <c r="F23" s="94"/>
      <c r="G23" s="95"/>
      <c r="H23" s="96">
        <f t="shared" si="0"/>
        <v>0</v>
      </c>
      <c r="I23" s="97"/>
      <c r="J23" s="97"/>
      <c r="K23" s="96">
        <f t="shared" si="1"/>
        <v>0</v>
      </c>
      <c r="L23" s="105">
        <f t="shared" si="2"/>
        <v>0</v>
      </c>
      <c r="M23" s="105">
        <f t="shared" si="3"/>
        <v>0</v>
      </c>
      <c r="N23" s="105">
        <f t="shared" si="4"/>
        <v>0</v>
      </c>
      <c r="O23" s="105">
        <f t="shared" si="5"/>
        <v>0</v>
      </c>
      <c r="P23" s="106">
        <f t="shared" si="6"/>
        <v>0</v>
      </c>
    </row>
    <row r="24" spans="1:16" s="81" customFormat="1" ht="11.4" x14ac:dyDescent="0.2">
      <c r="A24" s="6">
        <f t="shared" si="7"/>
        <v>11</v>
      </c>
      <c r="B24" s="6"/>
      <c r="C24" s="99" t="s">
        <v>84</v>
      </c>
      <c r="D24" s="93" t="s">
        <v>53</v>
      </c>
      <c r="E24" s="100">
        <v>32</v>
      </c>
      <c r="F24" s="94"/>
      <c r="G24" s="95"/>
      <c r="H24" s="96">
        <f t="shared" si="0"/>
        <v>0</v>
      </c>
      <c r="I24" s="97"/>
      <c r="J24" s="97"/>
      <c r="K24" s="96">
        <f t="shared" si="1"/>
        <v>0</v>
      </c>
      <c r="L24" s="105">
        <f t="shared" si="2"/>
        <v>0</v>
      </c>
      <c r="M24" s="105">
        <f t="shared" si="3"/>
        <v>0</v>
      </c>
      <c r="N24" s="105">
        <f t="shared" si="4"/>
        <v>0</v>
      </c>
      <c r="O24" s="105">
        <f t="shared" si="5"/>
        <v>0</v>
      </c>
      <c r="P24" s="106">
        <f t="shared" si="6"/>
        <v>0</v>
      </c>
    </row>
    <row r="25" spans="1:16" s="81" customFormat="1" ht="11.4" x14ac:dyDescent="0.2">
      <c r="A25" s="6">
        <f t="shared" si="7"/>
        <v>12</v>
      </c>
      <c r="B25" s="6"/>
      <c r="C25" s="99" t="s">
        <v>85</v>
      </c>
      <c r="D25" s="93" t="s">
        <v>92</v>
      </c>
      <c r="E25" s="100">
        <v>120</v>
      </c>
      <c r="F25" s="94"/>
      <c r="G25" s="95"/>
      <c r="H25" s="96">
        <f t="shared" si="0"/>
        <v>0</v>
      </c>
      <c r="I25" s="97"/>
      <c r="J25" s="97"/>
      <c r="K25" s="96">
        <f t="shared" si="1"/>
        <v>0</v>
      </c>
      <c r="L25" s="105">
        <f t="shared" si="2"/>
        <v>0</v>
      </c>
      <c r="M25" s="105">
        <f t="shared" si="3"/>
        <v>0</v>
      </c>
      <c r="N25" s="105">
        <f t="shared" si="4"/>
        <v>0</v>
      </c>
      <c r="O25" s="105">
        <f t="shared" si="5"/>
        <v>0</v>
      </c>
      <c r="P25" s="106">
        <f t="shared" si="6"/>
        <v>0</v>
      </c>
    </row>
    <row r="26" spans="1:16" s="81" customFormat="1" ht="12.75" customHeight="1" x14ac:dyDescent="0.2">
      <c r="A26" s="6">
        <f t="shared" si="7"/>
        <v>13</v>
      </c>
      <c r="B26" s="6"/>
      <c r="C26" s="99" t="s">
        <v>86</v>
      </c>
      <c r="D26" s="93" t="s">
        <v>92</v>
      </c>
      <c r="E26" s="100">
        <v>120</v>
      </c>
      <c r="F26" s="94"/>
      <c r="G26" s="95"/>
      <c r="H26" s="96">
        <f t="shared" si="0"/>
        <v>0</v>
      </c>
      <c r="I26" s="97"/>
      <c r="J26" s="97"/>
      <c r="K26" s="96">
        <f t="shared" si="1"/>
        <v>0</v>
      </c>
      <c r="L26" s="105">
        <f t="shared" si="2"/>
        <v>0</v>
      </c>
      <c r="M26" s="105">
        <f t="shared" si="3"/>
        <v>0</v>
      </c>
      <c r="N26" s="105">
        <f t="shared" si="4"/>
        <v>0</v>
      </c>
      <c r="O26" s="105">
        <f t="shared" si="5"/>
        <v>0</v>
      </c>
      <c r="P26" s="106">
        <f t="shared" si="6"/>
        <v>0</v>
      </c>
    </row>
    <row r="27" spans="1:16" s="81" customFormat="1" ht="11.4" x14ac:dyDescent="0.2">
      <c r="A27" s="6">
        <f t="shared" si="7"/>
        <v>14</v>
      </c>
      <c r="B27" s="6"/>
      <c r="C27" s="99" t="s">
        <v>87</v>
      </c>
      <c r="D27" s="82" t="s">
        <v>203</v>
      </c>
      <c r="E27" s="100">
        <v>1</v>
      </c>
      <c r="F27" s="94"/>
      <c r="G27" s="95"/>
      <c r="H27" s="96">
        <f t="shared" si="0"/>
        <v>0</v>
      </c>
      <c r="I27" s="97"/>
      <c r="J27" s="97"/>
      <c r="K27" s="96">
        <f t="shared" si="1"/>
        <v>0</v>
      </c>
      <c r="L27" s="105">
        <f t="shared" si="2"/>
        <v>0</v>
      </c>
      <c r="M27" s="105">
        <f t="shared" si="3"/>
        <v>0</v>
      </c>
      <c r="N27" s="105">
        <f t="shared" si="4"/>
        <v>0</v>
      </c>
      <c r="O27" s="105">
        <f t="shared" si="5"/>
        <v>0</v>
      </c>
      <c r="P27" s="106">
        <f t="shared" si="6"/>
        <v>0</v>
      </c>
    </row>
    <row r="28" spans="1:16" s="81" customFormat="1" ht="11.4" x14ac:dyDescent="0.2">
      <c r="A28" s="6">
        <f t="shared" si="7"/>
        <v>15</v>
      </c>
      <c r="B28" s="6"/>
      <c r="C28" s="7" t="s">
        <v>161</v>
      </c>
      <c r="D28" s="93" t="s">
        <v>92</v>
      </c>
      <c r="E28" s="100">
        <v>80</v>
      </c>
      <c r="F28" s="94"/>
      <c r="G28" s="95"/>
      <c r="H28" s="105">
        <f t="shared" si="0"/>
        <v>0</v>
      </c>
      <c r="I28" s="97"/>
      <c r="J28" s="97"/>
      <c r="K28" s="105">
        <f t="shared" si="1"/>
        <v>0</v>
      </c>
      <c r="L28" s="105">
        <f t="shared" si="2"/>
        <v>0</v>
      </c>
      <c r="M28" s="105">
        <f t="shared" si="3"/>
        <v>0</v>
      </c>
      <c r="N28" s="105">
        <f t="shared" si="4"/>
        <v>0</v>
      </c>
      <c r="O28" s="105">
        <f t="shared" si="5"/>
        <v>0</v>
      </c>
      <c r="P28" s="105">
        <f t="shared" si="6"/>
        <v>0</v>
      </c>
    </row>
    <row r="29" spans="1:16" s="81" customFormat="1" ht="11.4" x14ac:dyDescent="0.2">
      <c r="A29" s="6">
        <f t="shared" si="7"/>
        <v>16</v>
      </c>
      <c r="B29" s="6"/>
      <c r="C29" s="7" t="s">
        <v>162</v>
      </c>
      <c r="D29" s="93" t="s">
        <v>92</v>
      </c>
      <c r="E29" s="101">
        <v>40</v>
      </c>
      <c r="F29" s="94"/>
      <c r="G29" s="95"/>
      <c r="H29" s="96">
        <f t="shared" si="0"/>
        <v>0</v>
      </c>
      <c r="I29" s="97"/>
      <c r="J29" s="97"/>
      <c r="K29" s="96">
        <f t="shared" si="1"/>
        <v>0</v>
      </c>
      <c r="L29" s="105">
        <f t="shared" si="2"/>
        <v>0</v>
      </c>
      <c r="M29" s="105">
        <f t="shared" si="3"/>
        <v>0</v>
      </c>
      <c r="N29" s="105">
        <f t="shared" si="4"/>
        <v>0</v>
      </c>
      <c r="O29" s="105">
        <f t="shared" si="5"/>
        <v>0</v>
      </c>
      <c r="P29" s="106">
        <f t="shared" si="6"/>
        <v>0</v>
      </c>
    </row>
    <row r="30" spans="1:16" s="81" customFormat="1" ht="11.4" x14ac:dyDescent="0.2">
      <c r="A30" s="6">
        <f t="shared" si="7"/>
        <v>17</v>
      </c>
      <c r="B30" s="6"/>
      <c r="C30" s="7" t="s">
        <v>163</v>
      </c>
      <c r="D30" s="93" t="s">
        <v>92</v>
      </c>
      <c r="E30" s="101">
        <v>60</v>
      </c>
      <c r="F30" s="94"/>
      <c r="G30" s="95"/>
      <c r="H30" s="105">
        <f t="shared" si="0"/>
        <v>0</v>
      </c>
      <c r="I30" s="97"/>
      <c r="J30" s="97"/>
      <c r="K30" s="105">
        <f t="shared" si="1"/>
        <v>0</v>
      </c>
      <c r="L30" s="105">
        <f t="shared" si="2"/>
        <v>0</v>
      </c>
      <c r="M30" s="105">
        <f t="shared" si="3"/>
        <v>0</v>
      </c>
      <c r="N30" s="105">
        <f t="shared" si="4"/>
        <v>0</v>
      </c>
      <c r="O30" s="105">
        <f t="shared" si="5"/>
        <v>0</v>
      </c>
      <c r="P30" s="105">
        <f t="shared" si="6"/>
        <v>0</v>
      </c>
    </row>
    <row r="31" spans="1:16" s="81" customFormat="1" ht="11.4" x14ac:dyDescent="0.2">
      <c r="A31" s="6">
        <f t="shared" si="7"/>
        <v>18</v>
      </c>
      <c r="B31" s="6"/>
      <c r="C31" s="102" t="s">
        <v>88</v>
      </c>
      <c r="D31" s="82" t="s">
        <v>92</v>
      </c>
      <c r="E31" s="100">
        <v>421</v>
      </c>
      <c r="F31" s="94"/>
      <c r="G31" s="95"/>
      <c r="H31" s="96">
        <f t="shared" si="0"/>
        <v>0</v>
      </c>
      <c r="I31" s="97"/>
      <c r="J31" s="97"/>
      <c r="K31" s="96">
        <f t="shared" si="1"/>
        <v>0</v>
      </c>
      <c r="L31" s="105">
        <f t="shared" si="2"/>
        <v>0</v>
      </c>
      <c r="M31" s="105">
        <f t="shared" si="3"/>
        <v>0</v>
      </c>
      <c r="N31" s="105">
        <f t="shared" si="4"/>
        <v>0</v>
      </c>
      <c r="O31" s="105">
        <f t="shared" si="5"/>
        <v>0</v>
      </c>
      <c r="P31" s="106">
        <f t="shared" si="6"/>
        <v>0</v>
      </c>
    </row>
    <row r="32" spans="1:16" s="81" customFormat="1" ht="13.5" customHeight="1" x14ac:dyDescent="0.2">
      <c r="A32" s="6">
        <f t="shared" si="7"/>
        <v>19</v>
      </c>
      <c r="B32" s="6"/>
      <c r="C32" s="102" t="s">
        <v>234</v>
      </c>
      <c r="D32" s="82" t="s">
        <v>92</v>
      </c>
      <c r="E32" s="82">
        <v>175</v>
      </c>
      <c r="F32" s="94"/>
      <c r="G32" s="95"/>
      <c r="H32" s="96">
        <f t="shared" si="0"/>
        <v>0</v>
      </c>
      <c r="I32" s="97"/>
      <c r="J32" s="97"/>
      <c r="K32" s="96">
        <f t="shared" si="1"/>
        <v>0</v>
      </c>
      <c r="L32" s="105">
        <f t="shared" si="2"/>
        <v>0</v>
      </c>
      <c r="M32" s="105">
        <f t="shared" si="3"/>
        <v>0</v>
      </c>
      <c r="N32" s="105">
        <f t="shared" si="4"/>
        <v>0</v>
      </c>
      <c r="O32" s="105">
        <f t="shared" si="5"/>
        <v>0</v>
      </c>
      <c r="P32" s="106">
        <f t="shared" si="6"/>
        <v>0</v>
      </c>
    </row>
    <row r="33" spans="1:16" s="81" customFormat="1" ht="11.4" x14ac:dyDescent="0.2">
      <c r="A33" s="6">
        <f t="shared" si="7"/>
        <v>20</v>
      </c>
      <c r="B33" s="6"/>
      <c r="C33" s="102" t="s">
        <v>123</v>
      </c>
      <c r="D33" s="82" t="s">
        <v>92</v>
      </c>
      <c r="E33" s="82">
        <v>120</v>
      </c>
      <c r="F33" s="94"/>
      <c r="G33" s="95"/>
      <c r="H33" s="96">
        <f t="shared" si="0"/>
        <v>0</v>
      </c>
      <c r="I33" s="97"/>
      <c r="J33" s="97"/>
      <c r="K33" s="96">
        <f t="shared" si="1"/>
        <v>0</v>
      </c>
      <c r="L33" s="105">
        <f t="shared" si="2"/>
        <v>0</v>
      </c>
      <c r="M33" s="105">
        <f t="shared" si="3"/>
        <v>0</v>
      </c>
      <c r="N33" s="105">
        <f t="shared" si="4"/>
        <v>0</v>
      </c>
      <c r="O33" s="105">
        <f t="shared" si="5"/>
        <v>0</v>
      </c>
      <c r="P33" s="106">
        <f t="shared" si="6"/>
        <v>0</v>
      </c>
    </row>
    <row r="34" spans="1:16" s="81" customFormat="1" ht="11.4" x14ac:dyDescent="0.2">
      <c r="A34" s="6">
        <f t="shared" si="7"/>
        <v>21</v>
      </c>
      <c r="B34" s="6"/>
      <c r="C34" s="102" t="s">
        <v>121</v>
      </c>
      <c r="D34" s="4" t="s">
        <v>92</v>
      </c>
      <c r="E34" s="82">
        <v>60</v>
      </c>
      <c r="F34" s="94"/>
      <c r="G34" s="95"/>
      <c r="H34" s="96">
        <f t="shared" si="0"/>
        <v>0</v>
      </c>
      <c r="I34" s="97"/>
      <c r="J34" s="97"/>
      <c r="K34" s="96">
        <f t="shared" si="1"/>
        <v>0</v>
      </c>
      <c r="L34" s="105">
        <f t="shared" si="2"/>
        <v>0</v>
      </c>
      <c r="M34" s="105">
        <f t="shared" si="3"/>
        <v>0</v>
      </c>
      <c r="N34" s="105">
        <f t="shared" si="4"/>
        <v>0</v>
      </c>
      <c r="O34" s="105">
        <f t="shared" si="5"/>
        <v>0</v>
      </c>
      <c r="P34" s="106">
        <f t="shared" si="6"/>
        <v>0</v>
      </c>
    </row>
    <row r="35" spans="1:16" s="81" customFormat="1" ht="11.4" x14ac:dyDescent="0.2">
      <c r="A35" s="6">
        <f t="shared" si="7"/>
        <v>22</v>
      </c>
      <c r="B35" s="6"/>
      <c r="C35" s="102" t="s">
        <v>122</v>
      </c>
      <c r="D35" s="4" t="s">
        <v>92</v>
      </c>
      <c r="E35" s="82">
        <v>30</v>
      </c>
      <c r="F35" s="94"/>
      <c r="G35" s="95"/>
      <c r="H35" s="96">
        <f t="shared" si="0"/>
        <v>0</v>
      </c>
      <c r="I35" s="97"/>
      <c r="J35" s="97"/>
      <c r="K35" s="96">
        <f t="shared" si="1"/>
        <v>0</v>
      </c>
      <c r="L35" s="105">
        <f t="shared" si="2"/>
        <v>0</v>
      </c>
      <c r="M35" s="105">
        <f t="shared" si="3"/>
        <v>0</v>
      </c>
      <c r="N35" s="105">
        <f t="shared" si="4"/>
        <v>0</v>
      </c>
      <c r="O35" s="105">
        <f t="shared" si="5"/>
        <v>0</v>
      </c>
      <c r="P35" s="106">
        <f t="shared" si="6"/>
        <v>0</v>
      </c>
    </row>
    <row r="36" spans="1:16" s="81" customFormat="1" ht="11.4" x14ac:dyDescent="0.2">
      <c r="A36" s="6">
        <f t="shared" si="7"/>
        <v>23</v>
      </c>
      <c r="B36" s="6"/>
      <c r="C36" s="102" t="s">
        <v>124</v>
      </c>
      <c r="D36" s="82" t="s">
        <v>92</v>
      </c>
      <c r="E36" s="100">
        <v>60</v>
      </c>
      <c r="F36" s="94"/>
      <c r="G36" s="95"/>
      <c r="H36" s="96">
        <f t="shared" si="0"/>
        <v>0</v>
      </c>
      <c r="I36" s="97"/>
      <c r="J36" s="97"/>
      <c r="K36" s="96">
        <f t="shared" si="1"/>
        <v>0</v>
      </c>
      <c r="L36" s="105">
        <f t="shared" si="2"/>
        <v>0</v>
      </c>
      <c r="M36" s="105">
        <f t="shared" si="3"/>
        <v>0</v>
      </c>
      <c r="N36" s="105">
        <f t="shared" si="4"/>
        <v>0</v>
      </c>
      <c r="O36" s="105">
        <f t="shared" si="5"/>
        <v>0</v>
      </c>
      <c r="P36" s="106">
        <f t="shared" si="6"/>
        <v>0</v>
      </c>
    </row>
    <row r="37" spans="1:16" s="81" customFormat="1" ht="11.4" x14ac:dyDescent="0.2">
      <c r="A37" s="6">
        <f t="shared" si="7"/>
        <v>24</v>
      </c>
      <c r="B37" s="6"/>
      <c r="C37" s="102" t="s">
        <v>89</v>
      </c>
      <c r="D37" s="82" t="s">
        <v>93</v>
      </c>
      <c r="E37" s="101">
        <v>1</v>
      </c>
      <c r="F37" s="94"/>
      <c r="G37" s="95"/>
      <c r="H37" s="96">
        <f t="shared" si="0"/>
        <v>0</v>
      </c>
      <c r="I37" s="97"/>
      <c r="J37" s="97"/>
      <c r="K37" s="96">
        <f t="shared" si="1"/>
        <v>0</v>
      </c>
      <c r="L37" s="105">
        <f t="shared" si="2"/>
        <v>0</v>
      </c>
      <c r="M37" s="105">
        <f t="shared" si="3"/>
        <v>0</v>
      </c>
      <c r="N37" s="105">
        <f t="shared" si="4"/>
        <v>0</v>
      </c>
      <c r="O37" s="105">
        <f t="shared" si="5"/>
        <v>0</v>
      </c>
      <c r="P37" s="106">
        <f t="shared" si="6"/>
        <v>0</v>
      </c>
    </row>
    <row r="38" spans="1:16" s="81" customFormat="1" ht="11.4" x14ac:dyDescent="0.2">
      <c r="A38" s="6">
        <f t="shared" si="7"/>
        <v>25</v>
      </c>
      <c r="B38" s="6"/>
      <c r="C38" s="102" t="s">
        <v>90</v>
      </c>
      <c r="D38" s="82" t="s">
        <v>93</v>
      </c>
      <c r="E38" s="101">
        <v>1</v>
      </c>
      <c r="F38" s="94"/>
      <c r="G38" s="95"/>
      <c r="H38" s="96">
        <f t="shared" si="0"/>
        <v>0</v>
      </c>
      <c r="I38" s="97"/>
      <c r="J38" s="97"/>
      <c r="K38" s="96">
        <f t="shared" si="1"/>
        <v>0</v>
      </c>
      <c r="L38" s="105">
        <f t="shared" si="2"/>
        <v>0</v>
      </c>
      <c r="M38" s="105">
        <f t="shared" si="3"/>
        <v>0</v>
      </c>
      <c r="N38" s="105">
        <f t="shared" si="4"/>
        <v>0</v>
      </c>
      <c r="O38" s="105">
        <f t="shared" si="5"/>
        <v>0</v>
      </c>
      <c r="P38" s="106">
        <f t="shared" si="6"/>
        <v>0</v>
      </c>
    </row>
    <row r="39" spans="1:16" s="81" customFormat="1" ht="11.4" x14ac:dyDescent="0.2">
      <c r="A39" s="6">
        <v>26</v>
      </c>
      <c r="B39" s="6"/>
      <c r="C39" s="103" t="s">
        <v>125</v>
      </c>
      <c r="D39" s="6" t="s">
        <v>93</v>
      </c>
      <c r="E39" s="6">
        <v>1</v>
      </c>
      <c r="F39" s="94"/>
      <c r="G39" s="95"/>
      <c r="H39" s="96">
        <f t="shared" si="0"/>
        <v>0</v>
      </c>
      <c r="I39" s="97"/>
      <c r="J39" s="97"/>
      <c r="K39" s="96">
        <f t="shared" si="1"/>
        <v>0</v>
      </c>
      <c r="L39" s="105">
        <f t="shared" si="2"/>
        <v>0</v>
      </c>
      <c r="M39" s="105">
        <f t="shared" si="3"/>
        <v>0</v>
      </c>
      <c r="N39" s="105">
        <f t="shared" si="4"/>
        <v>0</v>
      </c>
      <c r="O39" s="105">
        <f t="shared" si="5"/>
        <v>0</v>
      </c>
      <c r="P39" s="106">
        <f t="shared" si="6"/>
        <v>0</v>
      </c>
    </row>
    <row r="40" spans="1:16" ht="15.75" customHeight="1" x14ac:dyDescent="0.25">
      <c r="A40" s="85"/>
      <c r="B40" s="86" t="s">
        <v>7</v>
      </c>
      <c r="C40" s="290" t="s">
        <v>8</v>
      </c>
      <c r="D40" s="291"/>
      <c r="E40" s="87" t="s">
        <v>7</v>
      </c>
      <c r="F40" s="87"/>
      <c r="G40" s="87"/>
      <c r="H40" s="87"/>
      <c r="I40" s="87"/>
      <c r="J40" s="87"/>
      <c r="K40" s="87"/>
      <c r="L40" s="88">
        <f>SUM(L14:L39)</f>
        <v>0</v>
      </c>
      <c r="M40" s="88">
        <f>SUM(M14:M39)</f>
        <v>0</v>
      </c>
      <c r="N40" s="88">
        <f>SUM(N14:N39)</f>
        <v>0</v>
      </c>
      <c r="O40" s="88">
        <f>SUM(O14:O39)</f>
        <v>0</v>
      </c>
      <c r="P40" s="88">
        <f>SUM(P14:P39)</f>
        <v>0</v>
      </c>
    </row>
    <row r="41" spans="1:16" ht="16.5" customHeight="1" x14ac:dyDescent="0.25">
      <c r="A41" s="57" t="s">
        <v>7</v>
      </c>
      <c r="B41" s="58" t="s">
        <v>7</v>
      </c>
      <c r="C41" s="293" t="s">
        <v>151</v>
      </c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58"/>
      <c r="O41" s="59" t="s">
        <v>7</v>
      </c>
      <c r="P41" s="62">
        <f>N41</f>
        <v>0</v>
      </c>
    </row>
    <row r="42" spans="1:16" ht="16.5" customHeight="1" x14ac:dyDescent="0.25">
      <c r="A42" s="57" t="s">
        <v>7</v>
      </c>
      <c r="B42" s="58" t="s">
        <v>7</v>
      </c>
      <c r="C42" s="280" t="s">
        <v>9</v>
      </c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81"/>
      <c r="O42" s="59" t="s">
        <v>7</v>
      </c>
      <c r="P42" s="62">
        <f>P40+P41</f>
        <v>0</v>
      </c>
    </row>
    <row r="43" spans="1:16" ht="18" customHeight="1" x14ac:dyDescent="0.25">
      <c r="A43" s="63" t="s">
        <v>7</v>
      </c>
      <c r="B43" s="64" t="s">
        <v>7</v>
      </c>
      <c r="C43" s="64" t="s">
        <v>7</v>
      </c>
      <c r="D43" s="267" t="s">
        <v>7</v>
      </c>
      <c r="E43" s="267"/>
      <c r="F43" s="267" t="s">
        <v>7</v>
      </c>
      <c r="G43" s="267"/>
      <c r="H43" s="267"/>
      <c r="I43" s="267" t="s">
        <v>7</v>
      </c>
      <c r="J43" s="267"/>
      <c r="K43" s="64" t="s">
        <v>7</v>
      </c>
      <c r="L43" s="64" t="s">
        <v>7</v>
      </c>
      <c r="M43" s="64" t="s">
        <v>7</v>
      </c>
      <c r="N43" s="65"/>
      <c r="P43" s="2" t="s">
        <v>7</v>
      </c>
    </row>
    <row r="44" spans="1:16" ht="27.75" customHeight="1" x14ac:dyDescent="0.25">
      <c r="A44" s="282" t="s">
        <v>268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</row>
    <row r="45" spans="1:16" ht="15" customHeight="1" x14ac:dyDescent="0.2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</row>
    <row r="46" spans="1:16" ht="15" customHeight="1" x14ac:dyDescent="0.2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</row>
    <row r="47" spans="1:16" x14ac:dyDescent="0.25">
      <c r="A47" s="63" t="s">
        <v>10</v>
      </c>
      <c r="B47" s="66"/>
      <c r="C47" s="67"/>
      <c r="G47" s="63"/>
      <c r="H47" s="40"/>
      <c r="I47" s="68"/>
      <c r="J47" s="68"/>
      <c r="K47" s="66"/>
      <c r="L47" s="66"/>
      <c r="M47" s="66"/>
      <c r="N47" s="66"/>
      <c r="O47" s="66"/>
    </row>
    <row r="48" spans="1:16" x14ac:dyDescent="0.25">
      <c r="A48" s="69"/>
      <c r="B48" s="3"/>
      <c r="C48" s="70" t="s">
        <v>11</v>
      </c>
      <c r="G48" s="3"/>
      <c r="H48" s="3"/>
      <c r="I48" s="70"/>
      <c r="J48" s="3"/>
      <c r="K48" s="3"/>
      <c r="L48" s="3"/>
      <c r="M48" s="3"/>
      <c r="N48" s="3"/>
    </row>
    <row r="49" spans="1:15" s="32" customFormat="1" x14ac:dyDescent="0.25">
      <c r="A49" s="89"/>
      <c r="B49" s="68"/>
      <c r="C49" s="68"/>
      <c r="D49" s="68"/>
      <c r="E49" s="68"/>
      <c r="G49" s="89"/>
      <c r="H49" s="40"/>
      <c r="I49" s="68"/>
      <c r="J49" s="68"/>
      <c r="K49" s="68"/>
      <c r="L49" s="68"/>
      <c r="M49" s="68"/>
      <c r="N49" s="68"/>
      <c r="O49" s="68"/>
    </row>
    <row r="50" spans="1:15" s="32" customFormat="1" x14ac:dyDescent="0.25">
      <c r="A50" s="90"/>
      <c r="B50" s="40"/>
      <c r="C50" s="74"/>
      <c r="D50" s="40"/>
      <c r="E50" s="74"/>
      <c r="G50" s="40"/>
      <c r="H50" s="40"/>
      <c r="I50" s="74"/>
      <c r="J50" s="40"/>
      <c r="K50" s="40"/>
      <c r="L50" s="40"/>
      <c r="M50" s="40"/>
      <c r="N50" s="40"/>
    </row>
    <row r="52" spans="1:15" ht="15" x14ac:dyDescent="0.25">
      <c r="A52" s="72" t="s">
        <v>7</v>
      </c>
      <c r="C52" s="43" t="s">
        <v>7</v>
      </c>
      <c r="D52" s="43" t="s">
        <v>7</v>
      </c>
    </row>
    <row r="53" spans="1:15" ht="15" x14ac:dyDescent="0.25">
      <c r="A53" s="73"/>
    </row>
  </sheetData>
  <mergeCells count="20">
    <mergeCell ref="A2:P2"/>
    <mergeCell ref="A9:I9"/>
    <mergeCell ref="M1:P1"/>
    <mergeCell ref="A3:P3"/>
    <mergeCell ref="D10:D11"/>
    <mergeCell ref="E10:E11"/>
    <mergeCell ref="F10:K10"/>
    <mergeCell ref="L10:P10"/>
    <mergeCell ref="A44:P44"/>
    <mergeCell ref="A4:P4"/>
    <mergeCell ref="A5:P5"/>
    <mergeCell ref="A10:A11"/>
    <mergeCell ref="B10:B11"/>
    <mergeCell ref="C10:C11"/>
    <mergeCell ref="C40:D40"/>
    <mergeCell ref="C42:N42"/>
    <mergeCell ref="C41:M41"/>
    <mergeCell ref="D43:E43"/>
    <mergeCell ref="F43:H43"/>
    <mergeCell ref="I43:J43"/>
  </mergeCells>
  <phoneticPr fontId="3" type="noConversion"/>
  <pageMargins left="0.19685039370078741" right="0.19685039370078741" top="0.98425196850393704" bottom="0.19685039370078741" header="0.19685039370078741" footer="0.19685039370078741"/>
  <pageSetup paperSize="9"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A45" zoomScaleNormal="100" workbookViewId="0">
      <selection activeCell="A63" sqref="A63:P63"/>
    </sheetView>
  </sheetViews>
  <sheetFormatPr defaultColWidth="9.33203125" defaultRowHeight="13.2" x14ac:dyDescent="0.25"/>
  <cols>
    <col min="1" max="1" width="10.6640625" style="3" customWidth="1"/>
    <col min="2" max="2" width="4.77734375" style="2" customWidth="1"/>
    <col min="3" max="3" width="53.109375" style="81" customWidth="1"/>
    <col min="4" max="4" width="11.109375" style="81" customWidth="1"/>
    <col min="5" max="5" width="7.33203125" style="81" customWidth="1"/>
    <col min="6" max="6" width="9.6640625" style="2" bestFit="1" customWidth="1"/>
    <col min="7" max="7" width="9.33203125" style="2"/>
    <col min="8" max="8" width="11.6640625" style="2" customWidth="1"/>
    <col min="9" max="9" width="9.77734375" style="2" customWidth="1"/>
    <col min="10" max="13" width="9.33203125" style="2"/>
    <col min="14" max="14" width="10.44140625" style="2" customWidth="1"/>
    <col min="15" max="15" width="12.6640625" style="2" bestFit="1" customWidth="1"/>
    <col min="16" max="16" width="11.109375" style="2" customWidth="1"/>
    <col min="17" max="16384" width="9.33203125" style="2"/>
  </cols>
  <sheetData>
    <row r="1" spans="1:16" ht="18" x14ac:dyDescent="0.35">
      <c r="M1" s="253" t="s">
        <v>147</v>
      </c>
      <c r="N1" s="254"/>
      <c r="O1" s="254"/>
      <c r="P1" s="254"/>
    </row>
    <row r="2" spans="1:16" x14ac:dyDescent="0.25">
      <c r="A2" s="268" t="s">
        <v>243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</row>
    <row r="3" spans="1:16" ht="29.25" customHeight="1" x14ac:dyDescent="0.3">
      <c r="A3" s="259" t="s">
        <v>145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</row>
    <row r="4" spans="1:16" ht="12.75" customHeight="1" x14ac:dyDescent="0.25">
      <c r="A4" s="265" t="s">
        <v>172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</row>
    <row r="5" spans="1:16" x14ac:dyDescent="0.25">
      <c r="A5" s="266" t="s">
        <v>0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</row>
    <row r="6" spans="1:16" ht="15.6" x14ac:dyDescent="0.25">
      <c r="A6" s="42" t="s">
        <v>16</v>
      </c>
      <c r="B6" s="42"/>
      <c r="C6" s="231"/>
      <c r="D6" s="81" t="s">
        <v>67</v>
      </c>
    </row>
    <row r="7" spans="1:16" ht="15.6" x14ac:dyDescent="0.25">
      <c r="A7" s="42" t="s">
        <v>14</v>
      </c>
      <c r="B7" s="42"/>
      <c r="C7" s="231"/>
      <c r="D7" s="81" t="s">
        <v>24</v>
      </c>
    </row>
    <row r="8" spans="1:16" ht="15.6" x14ac:dyDescent="0.25">
      <c r="A8" s="42" t="s">
        <v>15</v>
      </c>
      <c r="B8" s="42"/>
      <c r="C8" s="231"/>
      <c r="D8" s="81" t="s">
        <v>68</v>
      </c>
    </row>
    <row r="9" spans="1:16" ht="15.6" x14ac:dyDescent="0.25">
      <c r="A9" s="42" t="s">
        <v>170</v>
      </c>
      <c r="B9" s="42"/>
      <c r="C9" s="231"/>
    </row>
    <row r="10" spans="1:16" ht="15.6" x14ac:dyDescent="0.25">
      <c r="A10" s="42" t="s">
        <v>173</v>
      </c>
      <c r="B10" s="42"/>
      <c r="C10" s="231"/>
    </row>
    <row r="11" spans="1:16" ht="18.75" customHeight="1" x14ac:dyDescent="0.25">
      <c r="A11" s="63"/>
      <c r="B11" s="72"/>
      <c r="C11" s="232"/>
      <c r="D11" s="232"/>
      <c r="E11" s="23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2" spans="1:16" s="1" customFormat="1" ht="13.5" customHeight="1" x14ac:dyDescent="0.25">
      <c r="A12" s="260" t="s">
        <v>200</v>
      </c>
      <c r="B12" s="260" t="s">
        <v>1</v>
      </c>
      <c r="C12" s="272" t="s">
        <v>201</v>
      </c>
      <c r="D12" s="301" t="s">
        <v>2</v>
      </c>
      <c r="E12" s="301" t="s">
        <v>25</v>
      </c>
      <c r="F12" s="262" t="s">
        <v>3</v>
      </c>
      <c r="G12" s="263"/>
      <c r="H12" s="263"/>
      <c r="I12" s="263"/>
      <c r="J12" s="263"/>
      <c r="K12" s="264"/>
      <c r="L12" s="262" t="s">
        <v>4</v>
      </c>
      <c r="M12" s="263"/>
      <c r="N12" s="263"/>
      <c r="O12" s="263"/>
      <c r="P12" s="264"/>
    </row>
    <row r="13" spans="1:16" s="1" customFormat="1" ht="50.25" customHeight="1" x14ac:dyDescent="0.25">
      <c r="A13" s="261"/>
      <c r="B13" s="261"/>
      <c r="C13" s="273"/>
      <c r="D13" s="302"/>
      <c r="E13" s="302"/>
      <c r="F13" s="44" t="s">
        <v>5</v>
      </c>
      <c r="G13" s="44" t="s">
        <v>236</v>
      </c>
      <c r="H13" s="44" t="s">
        <v>237</v>
      </c>
      <c r="I13" s="44" t="s">
        <v>238</v>
      </c>
      <c r="J13" s="44" t="s">
        <v>239</v>
      </c>
      <c r="K13" s="44" t="s">
        <v>240</v>
      </c>
      <c r="L13" s="44" t="s">
        <v>26</v>
      </c>
      <c r="M13" s="44" t="s">
        <v>6</v>
      </c>
      <c r="N13" s="44" t="s">
        <v>238</v>
      </c>
      <c r="O13" s="44" t="s">
        <v>239</v>
      </c>
      <c r="P13" s="44" t="s">
        <v>241</v>
      </c>
    </row>
    <row r="14" spans="1:16" s="1" customFormat="1" ht="10.5" customHeight="1" x14ac:dyDescent="0.25">
      <c r="A14" s="47">
        <v>1</v>
      </c>
      <c r="B14" s="47">
        <v>2</v>
      </c>
      <c r="C14" s="48">
        <v>3</v>
      </c>
      <c r="D14" s="48">
        <v>4</v>
      </c>
      <c r="E14" s="48">
        <v>5</v>
      </c>
      <c r="F14" s="47">
        <v>6</v>
      </c>
      <c r="G14" s="47">
        <v>7</v>
      </c>
      <c r="H14" s="47">
        <v>8</v>
      </c>
      <c r="I14" s="47">
        <v>9</v>
      </c>
      <c r="J14" s="47">
        <v>10</v>
      </c>
      <c r="K14" s="47">
        <v>11</v>
      </c>
      <c r="L14" s="47">
        <v>12</v>
      </c>
      <c r="M14" s="47">
        <v>13</v>
      </c>
      <c r="N14" s="47">
        <v>14</v>
      </c>
      <c r="O14" s="47">
        <v>15</v>
      </c>
      <c r="P14" s="47">
        <v>16</v>
      </c>
    </row>
    <row r="15" spans="1:16" s="91" customFormat="1" ht="27.75" customHeight="1" x14ac:dyDescent="0.25">
      <c r="A15" s="225"/>
      <c r="B15" s="225"/>
      <c r="C15" s="230" t="s">
        <v>215</v>
      </c>
      <c r="D15" s="48"/>
      <c r="E15" s="48"/>
      <c r="F15" s="112"/>
      <c r="G15" s="112"/>
      <c r="H15" s="48"/>
      <c r="I15" s="48"/>
      <c r="J15" s="112"/>
      <c r="K15" s="48"/>
      <c r="L15" s="113"/>
      <c r="M15" s="48"/>
      <c r="N15" s="48"/>
      <c r="O15" s="48"/>
      <c r="P15" s="48"/>
    </row>
    <row r="16" spans="1:16" s="91" customFormat="1" ht="12" x14ac:dyDescent="0.25">
      <c r="A16" s="6">
        <v>1</v>
      </c>
      <c r="B16" s="6"/>
      <c r="C16" s="239" t="s">
        <v>113</v>
      </c>
      <c r="D16" s="238" t="s">
        <v>97</v>
      </c>
      <c r="E16" s="100">
        <v>54</v>
      </c>
      <c r="F16" s="94"/>
      <c r="G16" s="95"/>
      <c r="H16" s="169">
        <f>F16*G16</f>
        <v>0</v>
      </c>
      <c r="I16" s="170"/>
      <c r="J16" s="170"/>
      <c r="K16" s="169">
        <f>SUM(H16:J16)</f>
        <v>0</v>
      </c>
      <c r="L16" s="105">
        <f>E16*F16</f>
        <v>0</v>
      </c>
      <c r="M16" s="105">
        <f>E16*H16</f>
        <v>0</v>
      </c>
      <c r="N16" s="105">
        <f>E16*I16</f>
        <v>0</v>
      </c>
      <c r="O16" s="105">
        <f>E16*J16</f>
        <v>0</v>
      </c>
      <c r="P16" s="106">
        <f>SUM(M16:O16)</f>
        <v>0</v>
      </c>
    </row>
    <row r="17" spans="1:20" s="81" customFormat="1" ht="12" x14ac:dyDescent="0.25">
      <c r="A17" s="6">
        <f>A16+1</f>
        <v>2</v>
      </c>
      <c r="B17" s="6"/>
      <c r="C17" s="239" t="s">
        <v>114</v>
      </c>
      <c r="D17" s="238" t="s">
        <v>97</v>
      </c>
      <c r="E17" s="100">
        <v>244</v>
      </c>
      <c r="F17" s="94"/>
      <c r="G17" s="95"/>
      <c r="H17" s="169">
        <f t="shared" ref="H17:H58" si="0">F17*G17</f>
        <v>0</v>
      </c>
      <c r="I17" s="170"/>
      <c r="J17" s="170"/>
      <c r="K17" s="169">
        <f t="shared" ref="K17:K58" si="1">SUM(H17:J17)</f>
        <v>0</v>
      </c>
      <c r="L17" s="105">
        <f t="shared" ref="L17:L58" si="2">E17*F17</f>
        <v>0</v>
      </c>
      <c r="M17" s="105">
        <f t="shared" ref="M17:M58" si="3">E17*H17</f>
        <v>0</v>
      </c>
      <c r="N17" s="105">
        <f t="shared" ref="N17:N58" si="4">E17*I17</f>
        <v>0</v>
      </c>
      <c r="O17" s="105">
        <f t="shared" ref="O17:O58" si="5">E17*J17</f>
        <v>0</v>
      </c>
      <c r="P17" s="106">
        <f t="shared" ref="P17:P58" si="6">SUM(M17:O17)</f>
        <v>0</v>
      </c>
      <c r="T17" s="91"/>
    </row>
    <row r="18" spans="1:20" s="81" customFormat="1" ht="12" x14ac:dyDescent="0.25">
      <c r="A18" s="6">
        <f t="shared" ref="A18:A29" si="7">A17+1</f>
        <v>3</v>
      </c>
      <c r="B18" s="6"/>
      <c r="C18" s="239" t="s">
        <v>100</v>
      </c>
      <c r="D18" s="238" t="s">
        <v>53</v>
      </c>
      <c r="E18" s="100">
        <v>152</v>
      </c>
      <c r="F18" s="94"/>
      <c r="G18" s="95"/>
      <c r="H18" s="169">
        <f t="shared" si="0"/>
        <v>0</v>
      </c>
      <c r="I18" s="170"/>
      <c r="J18" s="170"/>
      <c r="K18" s="169">
        <f t="shared" si="1"/>
        <v>0</v>
      </c>
      <c r="L18" s="105">
        <f t="shared" si="2"/>
        <v>0</v>
      </c>
      <c r="M18" s="105">
        <f t="shared" si="3"/>
        <v>0</v>
      </c>
      <c r="N18" s="105">
        <f t="shared" si="4"/>
        <v>0</v>
      </c>
      <c r="O18" s="105">
        <f t="shared" si="5"/>
        <v>0</v>
      </c>
      <c r="P18" s="106">
        <f t="shared" si="6"/>
        <v>0</v>
      </c>
      <c r="T18" s="91"/>
    </row>
    <row r="19" spans="1:20" s="81" customFormat="1" ht="12" x14ac:dyDescent="0.25">
      <c r="A19" s="6">
        <f t="shared" si="7"/>
        <v>4</v>
      </c>
      <c r="B19" s="6"/>
      <c r="C19" s="239" t="s">
        <v>119</v>
      </c>
      <c r="D19" s="238" t="s">
        <v>97</v>
      </c>
      <c r="E19" s="100">
        <v>218</v>
      </c>
      <c r="F19" s="94"/>
      <c r="G19" s="95"/>
      <c r="H19" s="169">
        <f t="shared" si="0"/>
        <v>0</v>
      </c>
      <c r="I19" s="170"/>
      <c r="J19" s="170"/>
      <c r="K19" s="169">
        <f t="shared" si="1"/>
        <v>0</v>
      </c>
      <c r="L19" s="105">
        <f t="shared" si="2"/>
        <v>0</v>
      </c>
      <c r="M19" s="105">
        <f t="shared" si="3"/>
        <v>0</v>
      </c>
      <c r="N19" s="105">
        <f t="shared" si="4"/>
        <v>0</v>
      </c>
      <c r="O19" s="105">
        <f t="shared" si="5"/>
        <v>0</v>
      </c>
      <c r="P19" s="106">
        <f t="shared" si="6"/>
        <v>0</v>
      </c>
      <c r="T19" s="91"/>
    </row>
    <row r="20" spans="1:20" s="81" customFormat="1" ht="12" x14ac:dyDescent="0.25">
      <c r="A20" s="6">
        <f t="shared" si="7"/>
        <v>5</v>
      </c>
      <c r="B20" s="6"/>
      <c r="C20" s="239" t="s">
        <v>87</v>
      </c>
      <c r="D20" s="238" t="s">
        <v>91</v>
      </c>
      <c r="E20" s="100">
        <v>1</v>
      </c>
      <c r="F20" s="94"/>
      <c r="G20" s="95"/>
      <c r="H20" s="169">
        <f t="shared" si="0"/>
        <v>0</v>
      </c>
      <c r="I20" s="170"/>
      <c r="J20" s="170"/>
      <c r="K20" s="169">
        <f t="shared" si="1"/>
        <v>0</v>
      </c>
      <c r="L20" s="105">
        <f t="shared" si="2"/>
        <v>0</v>
      </c>
      <c r="M20" s="105">
        <f t="shared" si="3"/>
        <v>0</v>
      </c>
      <c r="N20" s="105">
        <f t="shared" si="4"/>
        <v>0</v>
      </c>
      <c r="O20" s="105">
        <f t="shared" si="5"/>
        <v>0</v>
      </c>
      <c r="P20" s="106">
        <f t="shared" si="6"/>
        <v>0</v>
      </c>
      <c r="T20" s="91"/>
    </row>
    <row r="21" spans="1:20" s="81" customFormat="1" ht="12" x14ac:dyDescent="0.25">
      <c r="A21" s="6">
        <f t="shared" si="7"/>
        <v>6</v>
      </c>
      <c r="B21" s="6"/>
      <c r="C21" s="239" t="s">
        <v>223</v>
      </c>
      <c r="D21" s="238" t="s">
        <v>53</v>
      </c>
      <c r="E21" s="100">
        <v>80</v>
      </c>
      <c r="F21" s="94"/>
      <c r="G21" s="95"/>
      <c r="H21" s="169">
        <f t="shared" si="0"/>
        <v>0</v>
      </c>
      <c r="I21" s="170"/>
      <c r="J21" s="170"/>
      <c r="K21" s="169">
        <f t="shared" si="1"/>
        <v>0</v>
      </c>
      <c r="L21" s="105">
        <f t="shared" si="2"/>
        <v>0</v>
      </c>
      <c r="M21" s="105">
        <f t="shared" si="3"/>
        <v>0</v>
      </c>
      <c r="N21" s="105">
        <f t="shared" si="4"/>
        <v>0</v>
      </c>
      <c r="O21" s="105">
        <f t="shared" si="5"/>
        <v>0</v>
      </c>
      <c r="P21" s="106">
        <f t="shared" si="6"/>
        <v>0</v>
      </c>
      <c r="T21" s="91"/>
    </row>
    <row r="22" spans="1:20" s="81" customFormat="1" ht="12" x14ac:dyDescent="0.25">
      <c r="A22" s="6">
        <f t="shared" si="7"/>
        <v>7</v>
      </c>
      <c r="B22" s="6"/>
      <c r="C22" s="239" t="s">
        <v>98</v>
      </c>
      <c r="D22" s="238" t="s">
        <v>53</v>
      </c>
      <c r="E22" s="100">
        <v>16</v>
      </c>
      <c r="F22" s="94"/>
      <c r="G22" s="95"/>
      <c r="H22" s="169">
        <f t="shared" si="0"/>
        <v>0</v>
      </c>
      <c r="I22" s="170"/>
      <c r="J22" s="170"/>
      <c r="K22" s="169">
        <f t="shared" si="1"/>
        <v>0</v>
      </c>
      <c r="L22" s="105">
        <f t="shared" si="2"/>
        <v>0</v>
      </c>
      <c r="M22" s="105">
        <f t="shared" si="3"/>
        <v>0</v>
      </c>
      <c r="N22" s="105">
        <f t="shared" si="4"/>
        <v>0</v>
      </c>
      <c r="O22" s="105">
        <f t="shared" si="5"/>
        <v>0</v>
      </c>
      <c r="P22" s="106">
        <f t="shared" si="6"/>
        <v>0</v>
      </c>
      <c r="T22" s="91"/>
    </row>
    <row r="23" spans="1:20" s="81" customFormat="1" ht="11.4" x14ac:dyDescent="0.2">
      <c r="A23" s="6">
        <f t="shared" si="7"/>
        <v>8</v>
      </c>
      <c r="B23" s="6"/>
      <c r="C23" s="239" t="s">
        <v>101</v>
      </c>
      <c r="D23" s="238" t="s">
        <v>53</v>
      </c>
      <c r="E23" s="100">
        <v>8</v>
      </c>
      <c r="F23" s="94"/>
      <c r="G23" s="95"/>
      <c r="H23" s="169">
        <f t="shared" si="0"/>
        <v>0</v>
      </c>
      <c r="I23" s="170"/>
      <c r="J23" s="170"/>
      <c r="K23" s="169">
        <f t="shared" si="1"/>
        <v>0</v>
      </c>
      <c r="L23" s="105">
        <f t="shared" si="2"/>
        <v>0</v>
      </c>
      <c r="M23" s="105">
        <f t="shared" si="3"/>
        <v>0</v>
      </c>
      <c r="N23" s="105">
        <f t="shared" si="4"/>
        <v>0</v>
      </c>
      <c r="O23" s="105">
        <f t="shared" si="5"/>
        <v>0</v>
      </c>
      <c r="P23" s="106">
        <f t="shared" si="6"/>
        <v>0</v>
      </c>
    </row>
    <row r="24" spans="1:20" s="81" customFormat="1" ht="11.4" x14ac:dyDescent="0.2">
      <c r="A24" s="6">
        <f t="shared" si="7"/>
        <v>9</v>
      </c>
      <c r="B24" s="6"/>
      <c r="C24" s="239" t="s">
        <v>102</v>
      </c>
      <c r="D24" s="238" t="s">
        <v>53</v>
      </c>
      <c r="E24" s="100">
        <v>36</v>
      </c>
      <c r="F24" s="94"/>
      <c r="G24" s="95"/>
      <c r="H24" s="169">
        <f t="shared" si="0"/>
        <v>0</v>
      </c>
      <c r="I24" s="170"/>
      <c r="J24" s="170"/>
      <c r="K24" s="169">
        <f t="shared" si="1"/>
        <v>0</v>
      </c>
      <c r="L24" s="105">
        <f t="shared" si="2"/>
        <v>0</v>
      </c>
      <c r="M24" s="105">
        <f t="shared" si="3"/>
        <v>0</v>
      </c>
      <c r="N24" s="105">
        <f t="shared" si="4"/>
        <v>0</v>
      </c>
      <c r="O24" s="105">
        <f t="shared" si="5"/>
        <v>0</v>
      </c>
      <c r="P24" s="106">
        <f t="shared" si="6"/>
        <v>0</v>
      </c>
    </row>
    <row r="25" spans="1:20" s="81" customFormat="1" ht="11.4" x14ac:dyDescent="0.2">
      <c r="A25" s="6">
        <f t="shared" si="7"/>
        <v>10</v>
      </c>
      <c r="B25" s="6"/>
      <c r="C25" s="239" t="s">
        <v>103</v>
      </c>
      <c r="D25" s="238" t="s">
        <v>53</v>
      </c>
      <c r="E25" s="100">
        <v>72</v>
      </c>
      <c r="F25" s="94"/>
      <c r="G25" s="95"/>
      <c r="H25" s="169">
        <f t="shared" si="0"/>
        <v>0</v>
      </c>
      <c r="I25" s="170"/>
      <c r="J25" s="170"/>
      <c r="K25" s="169">
        <f t="shared" si="1"/>
        <v>0</v>
      </c>
      <c r="L25" s="105">
        <f t="shared" si="2"/>
        <v>0</v>
      </c>
      <c r="M25" s="105">
        <f t="shared" si="3"/>
        <v>0</v>
      </c>
      <c r="N25" s="105">
        <f t="shared" si="4"/>
        <v>0</v>
      </c>
      <c r="O25" s="105">
        <f t="shared" si="5"/>
        <v>0</v>
      </c>
      <c r="P25" s="106">
        <f t="shared" si="6"/>
        <v>0</v>
      </c>
    </row>
    <row r="26" spans="1:20" s="81" customFormat="1" ht="11.4" x14ac:dyDescent="0.2">
      <c r="A26" s="6">
        <f t="shared" si="7"/>
        <v>11</v>
      </c>
      <c r="B26" s="6"/>
      <c r="C26" s="239" t="s">
        <v>116</v>
      </c>
      <c r="D26" s="238" t="s">
        <v>97</v>
      </c>
      <c r="E26" s="100">
        <v>298</v>
      </c>
      <c r="F26" s="94"/>
      <c r="G26" s="95"/>
      <c r="H26" s="169">
        <f t="shared" si="0"/>
        <v>0</v>
      </c>
      <c r="I26" s="170"/>
      <c r="J26" s="170"/>
      <c r="K26" s="169">
        <f t="shared" si="1"/>
        <v>0</v>
      </c>
      <c r="L26" s="105">
        <f t="shared" si="2"/>
        <v>0</v>
      </c>
      <c r="M26" s="105">
        <f t="shared" si="3"/>
        <v>0</v>
      </c>
      <c r="N26" s="105">
        <f t="shared" si="4"/>
        <v>0</v>
      </c>
      <c r="O26" s="105">
        <f t="shared" si="5"/>
        <v>0</v>
      </c>
      <c r="P26" s="106">
        <f t="shared" si="6"/>
        <v>0</v>
      </c>
    </row>
    <row r="27" spans="1:20" s="81" customFormat="1" ht="11.4" x14ac:dyDescent="0.2">
      <c r="A27" s="6">
        <f t="shared" si="7"/>
        <v>12</v>
      </c>
      <c r="B27" s="6"/>
      <c r="C27" s="239" t="s">
        <v>104</v>
      </c>
      <c r="D27" s="238" t="s">
        <v>105</v>
      </c>
      <c r="E27" s="100">
        <v>80</v>
      </c>
      <c r="F27" s="94"/>
      <c r="G27" s="95"/>
      <c r="H27" s="169">
        <f t="shared" si="0"/>
        <v>0</v>
      </c>
      <c r="I27" s="170"/>
      <c r="J27" s="170"/>
      <c r="K27" s="169">
        <f t="shared" si="1"/>
        <v>0</v>
      </c>
      <c r="L27" s="105">
        <f t="shared" si="2"/>
        <v>0</v>
      </c>
      <c r="M27" s="105">
        <f t="shared" si="3"/>
        <v>0</v>
      </c>
      <c r="N27" s="105">
        <f t="shared" si="4"/>
        <v>0</v>
      </c>
      <c r="O27" s="105">
        <f t="shared" si="5"/>
        <v>0</v>
      </c>
      <c r="P27" s="106">
        <f t="shared" si="6"/>
        <v>0</v>
      </c>
    </row>
    <row r="28" spans="1:20" s="81" customFormat="1" ht="11.4" x14ac:dyDescent="0.2">
      <c r="A28" s="6">
        <f t="shared" si="7"/>
        <v>13</v>
      </c>
      <c r="B28" s="6"/>
      <c r="C28" s="240" t="s">
        <v>106</v>
      </c>
      <c r="D28" s="241" t="s">
        <v>53</v>
      </c>
      <c r="E28" s="100">
        <v>36</v>
      </c>
      <c r="F28" s="94"/>
      <c r="G28" s="95"/>
      <c r="H28" s="105">
        <f t="shared" si="0"/>
        <v>0</v>
      </c>
      <c r="I28" s="170"/>
      <c r="J28" s="170"/>
      <c r="K28" s="105">
        <f t="shared" si="1"/>
        <v>0</v>
      </c>
      <c r="L28" s="105">
        <f t="shared" si="2"/>
        <v>0</v>
      </c>
      <c r="M28" s="105">
        <f t="shared" si="3"/>
        <v>0</v>
      </c>
      <c r="N28" s="105">
        <f t="shared" si="4"/>
        <v>0</v>
      </c>
      <c r="O28" s="105">
        <f t="shared" si="5"/>
        <v>0</v>
      </c>
      <c r="P28" s="105">
        <f t="shared" si="6"/>
        <v>0</v>
      </c>
    </row>
    <row r="29" spans="1:20" s="81" customFormat="1" ht="16.5" customHeight="1" x14ac:dyDescent="0.2">
      <c r="A29" s="6">
        <f t="shared" si="7"/>
        <v>14</v>
      </c>
      <c r="B29" s="6"/>
      <c r="C29" s="242" t="s">
        <v>120</v>
      </c>
      <c r="D29" s="238" t="s">
        <v>91</v>
      </c>
      <c r="E29" s="100">
        <v>1</v>
      </c>
      <c r="F29" s="94"/>
      <c r="G29" s="95"/>
      <c r="H29" s="105">
        <f t="shared" si="0"/>
        <v>0</v>
      </c>
      <c r="I29" s="170"/>
      <c r="J29" s="170"/>
      <c r="K29" s="105">
        <f t="shared" si="1"/>
        <v>0</v>
      </c>
      <c r="L29" s="105">
        <f t="shared" si="2"/>
        <v>0</v>
      </c>
      <c r="M29" s="105">
        <f t="shared" si="3"/>
        <v>0</v>
      </c>
      <c r="N29" s="105">
        <f t="shared" si="4"/>
        <v>0</v>
      </c>
      <c r="O29" s="105">
        <f t="shared" si="5"/>
        <v>0</v>
      </c>
      <c r="P29" s="105">
        <f t="shared" si="6"/>
        <v>0</v>
      </c>
    </row>
    <row r="30" spans="1:20" s="81" customFormat="1" ht="24" x14ac:dyDescent="0.2">
      <c r="A30" s="6"/>
      <c r="B30" s="6"/>
      <c r="C30" s="109" t="s">
        <v>222</v>
      </c>
      <c r="D30" s="4"/>
      <c r="E30" s="10"/>
      <c r="F30" s="94"/>
      <c r="G30" s="95"/>
      <c r="H30" s="169"/>
      <c r="I30" s="170"/>
      <c r="J30" s="170"/>
      <c r="K30" s="169"/>
      <c r="L30" s="105"/>
      <c r="M30" s="105"/>
      <c r="N30" s="105"/>
      <c r="O30" s="105"/>
      <c r="P30" s="106"/>
    </row>
    <row r="31" spans="1:20" s="81" customFormat="1" ht="11.4" x14ac:dyDescent="0.2">
      <c r="A31" s="6">
        <v>15</v>
      </c>
      <c r="B31" s="6"/>
      <c r="C31" s="239" t="s">
        <v>113</v>
      </c>
      <c r="D31" s="238" t="s">
        <v>97</v>
      </c>
      <c r="E31" s="100">
        <v>54</v>
      </c>
      <c r="F31" s="94"/>
      <c r="G31" s="95"/>
      <c r="H31" s="169">
        <f t="shared" si="0"/>
        <v>0</v>
      </c>
      <c r="I31" s="170"/>
      <c r="J31" s="170"/>
      <c r="K31" s="169">
        <f t="shared" si="1"/>
        <v>0</v>
      </c>
      <c r="L31" s="105">
        <f t="shared" si="2"/>
        <v>0</v>
      </c>
      <c r="M31" s="105">
        <f t="shared" si="3"/>
        <v>0</v>
      </c>
      <c r="N31" s="105">
        <f t="shared" si="4"/>
        <v>0</v>
      </c>
      <c r="O31" s="105">
        <f t="shared" si="5"/>
        <v>0</v>
      </c>
      <c r="P31" s="106">
        <f t="shared" si="6"/>
        <v>0</v>
      </c>
    </row>
    <row r="32" spans="1:20" s="81" customFormat="1" ht="11.4" x14ac:dyDescent="0.2">
      <c r="A32" s="6">
        <f t="shared" ref="A32:A57" si="8">A31+1</f>
        <v>16</v>
      </c>
      <c r="B32" s="6"/>
      <c r="C32" s="239" t="s">
        <v>114</v>
      </c>
      <c r="D32" s="238" t="s">
        <v>97</v>
      </c>
      <c r="E32" s="100">
        <v>244</v>
      </c>
      <c r="F32" s="94"/>
      <c r="G32" s="95"/>
      <c r="H32" s="169">
        <f t="shared" si="0"/>
        <v>0</v>
      </c>
      <c r="I32" s="170"/>
      <c r="J32" s="170"/>
      <c r="K32" s="169">
        <f t="shared" si="1"/>
        <v>0</v>
      </c>
      <c r="L32" s="105">
        <f t="shared" si="2"/>
        <v>0</v>
      </c>
      <c r="M32" s="105">
        <f t="shared" si="3"/>
        <v>0</v>
      </c>
      <c r="N32" s="105">
        <f t="shared" si="4"/>
        <v>0</v>
      </c>
      <c r="O32" s="105">
        <f t="shared" si="5"/>
        <v>0</v>
      </c>
      <c r="P32" s="106">
        <f t="shared" si="6"/>
        <v>0</v>
      </c>
    </row>
    <row r="33" spans="1:16" s="81" customFormat="1" ht="11.4" x14ac:dyDescent="0.2">
      <c r="A33" s="6">
        <f t="shared" si="8"/>
        <v>17</v>
      </c>
      <c r="B33" s="6"/>
      <c r="C33" s="239" t="s">
        <v>115</v>
      </c>
      <c r="D33" s="238" t="s">
        <v>97</v>
      </c>
      <c r="E33" s="243">
        <v>70</v>
      </c>
      <c r="F33" s="94"/>
      <c r="G33" s="95"/>
      <c r="H33" s="169">
        <f t="shared" si="0"/>
        <v>0</v>
      </c>
      <c r="I33" s="170"/>
      <c r="J33" s="170"/>
      <c r="K33" s="169">
        <f t="shared" si="1"/>
        <v>0</v>
      </c>
      <c r="L33" s="105">
        <f t="shared" si="2"/>
        <v>0</v>
      </c>
      <c r="M33" s="105">
        <f t="shared" si="3"/>
        <v>0</v>
      </c>
      <c r="N33" s="105">
        <f t="shared" si="4"/>
        <v>0</v>
      </c>
      <c r="O33" s="105">
        <f t="shared" si="5"/>
        <v>0</v>
      </c>
      <c r="P33" s="106">
        <f t="shared" si="6"/>
        <v>0</v>
      </c>
    </row>
    <row r="34" spans="1:16" s="81" customFormat="1" ht="11.4" x14ac:dyDescent="0.2">
      <c r="A34" s="6">
        <f t="shared" si="8"/>
        <v>18</v>
      </c>
      <c r="B34" s="6"/>
      <c r="C34" s="239" t="s">
        <v>100</v>
      </c>
      <c r="D34" s="238" t="s">
        <v>53</v>
      </c>
      <c r="E34" s="243">
        <v>188</v>
      </c>
      <c r="F34" s="94"/>
      <c r="G34" s="95"/>
      <c r="H34" s="169">
        <f t="shared" si="0"/>
        <v>0</v>
      </c>
      <c r="I34" s="170"/>
      <c r="J34" s="170"/>
      <c r="K34" s="169">
        <f t="shared" si="1"/>
        <v>0</v>
      </c>
      <c r="L34" s="105">
        <f t="shared" si="2"/>
        <v>0</v>
      </c>
      <c r="M34" s="105">
        <f t="shared" si="3"/>
        <v>0</v>
      </c>
      <c r="N34" s="105">
        <f t="shared" si="4"/>
        <v>0</v>
      </c>
      <c r="O34" s="105">
        <f t="shared" si="5"/>
        <v>0</v>
      </c>
      <c r="P34" s="106">
        <f t="shared" si="6"/>
        <v>0</v>
      </c>
    </row>
    <row r="35" spans="1:16" s="81" customFormat="1" ht="11.4" x14ac:dyDescent="0.2">
      <c r="A35" s="6">
        <f t="shared" si="8"/>
        <v>19</v>
      </c>
      <c r="B35" s="6"/>
      <c r="C35" s="239" t="s">
        <v>231</v>
      </c>
      <c r="D35" s="238" t="s">
        <v>97</v>
      </c>
      <c r="E35" s="243">
        <v>218</v>
      </c>
      <c r="F35" s="94"/>
      <c r="G35" s="95"/>
      <c r="H35" s="169">
        <f t="shared" si="0"/>
        <v>0</v>
      </c>
      <c r="I35" s="170"/>
      <c r="J35" s="170"/>
      <c r="K35" s="169">
        <f t="shared" si="1"/>
        <v>0</v>
      </c>
      <c r="L35" s="105">
        <f t="shared" si="2"/>
        <v>0</v>
      </c>
      <c r="M35" s="105">
        <f t="shared" si="3"/>
        <v>0</v>
      </c>
      <c r="N35" s="105">
        <f t="shared" si="4"/>
        <v>0</v>
      </c>
      <c r="O35" s="105">
        <f t="shared" si="5"/>
        <v>0</v>
      </c>
      <c r="P35" s="106">
        <f t="shared" si="6"/>
        <v>0</v>
      </c>
    </row>
    <row r="36" spans="1:16" s="81" customFormat="1" ht="11.4" x14ac:dyDescent="0.2">
      <c r="A36" s="6">
        <f t="shared" si="8"/>
        <v>20</v>
      </c>
      <c r="B36" s="6"/>
      <c r="C36" s="239" t="s">
        <v>232</v>
      </c>
      <c r="D36" s="238" t="s">
        <v>97</v>
      </c>
      <c r="E36" s="243">
        <v>70</v>
      </c>
      <c r="F36" s="94"/>
      <c r="G36" s="95"/>
      <c r="H36" s="169">
        <f t="shared" si="0"/>
        <v>0</v>
      </c>
      <c r="I36" s="170"/>
      <c r="J36" s="170"/>
      <c r="K36" s="169">
        <f t="shared" si="1"/>
        <v>0</v>
      </c>
      <c r="L36" s="105">
        <f t="shared" si="2"/>
        <v>0</v>
      </c>
      <c r="M36" s="105">
        <f t="shared" si="3"/>
        <v>0</v>
      </c>
      <c r="N36" s="105">
        <f t="shared" si="4"/>
        <v>0</v>
      </c>
      <c r="O36" s="105">
        <f t="shared" si="5"/>
        <v>0</v>
      </c>
      <c r="P36" s="106">
        <f t="shared" si="6"/>
        <v>0</v>
      </c>
    </row>
    <row r="37" spans="1:16" s="81" customFormat="1" ht="11.4" x14ac:dyDescent="0.2">
      <c r="A37" s="6">
        <f t="shared" si="8"/>
        <v>21</v>
      </c>
      <c r="B37" s="6"/>
      <c r="C37" s="239" t="s">
        <v>87</v>
      </c>
      <c r="D37" s="238" t="s">
        <v>91</v>
      </c>
      <c r="E37" s="243">
        <v>1</v>
      </c>
      <c r="F37" s="94"/>
      <c r="G37" s="95"/>
      <c r="H37" s="169">
        <f t="shared" si="0"/>
        <v>0</v>
      </c>
      <c r="I37" s="170"/>
      <c r="J37" s="170"/>
      <c r="K37" s="169">
        <f t="shared" si="1"/>
        <v>0</v>
      </c>
      <c r="L37" s="105">
        <f t="shared" si="2"/>
        <v>0</v>
      </c>
      <c r="M37" s="105">
        <f t="shared" si="3"/>
        <v>0</v>
      </c>
      <c r="N37" s="105">
        <f t="shared" si="4"/>
        <v>0</v>
      </c>
      <c r="O37" s="105">
        <f t="shared" si="5"/>
        <v>0</v>
      </c>
      <c r="P37" s="106">
        <f t="shared" si="6"/>
        <v>0</v>
      </c>
    </row>
    <row r="38" spans="1:16" s="81" customFormat="1" ht="11.4" x14ac:dyDescent="0.2">
      <c r="A38" s="6">
        <f t="shared" si="8"/>
        <v>22</v>
      </c>
      <c r="B38" s="6"/>
      <c r="C38" s="239" t="s">
        <v>223</v>
      </c>
      <c r="D38" s="238" t="s">
        <v>53</v>
      </c>
      <c r="E38" s="243">
        <v>82</v>
      </c>
      <c r="F38" s="94"/>
      <c r="G38" s="95"/>
      <c r="H38" s="169">
        <f t="shared" si="0"/>
        <v>0</v>
      </c>
      <c r="I38" s="170"/>
      <c r="J38" s="170"/>
      <c r="K38" s="169">
        <f t="shared" si="1"/>
        <v>0</v>
      </c>
      <c r="L38" s="105">
        <f t="shared" si="2"/>
        <v>0</v>
      </c>
      <c r="M38" s="105">
        <f t="shared" si="3"/>
        <v>0</v>
      </c>
      <c r="N38" s="105">
        <f t="shared" si="4"/>
        <v>0</v>
      </c>
      <c r="O38" s="105">
        <f t="shared" si="5"/>
        <v>0</v>
      </c>
      <c r="P38" s="106">
        <f t="shared" si="6"/>
        <v>0</v>
      </c>
    </row>
    <row r="39" spans="1:16" s="81" customFormat="1" ht="11.4" x14ac:dyDescent="0.2">
      <c r="A39" s="6">
        <f t="shared" si="8"/>
        <v>23</v>
      </c>
      <c r="B39" s="6"/>
      <c r="C39" s="239" t="s">
        <v>98</v>
      </c>
      <c r="D39" s="238" t="s">
        <v>53</v>
      </c>
      <c r="E39" s="243">
        <v>16</v>
      </c>
      <c r="F39" s="94"/>
      <c r="G39" s="95"/>
      <c r="H39" s="169">
        <f t="shared" si="0"/>
        <v>0</v>
      </c>
      <c r="I39" s="170"/>
      <c r="J39" s="170"/>
      <c r="K39" s="169">
        <f t="shared" si="1"/>
        <v>0</v>
      </c>
      <c r="L39" s="105">
        <f t="shared" si="2"/>
        <v>0</v>
      </c>
      <c r="M39" s="105">
        <f t="shared" si="3"/>
        <v>0</v>
      </c>
      <c r="N39" s="105">
        <f t="shared" si="4"/>
        <v>0</v>
      </c>
      <c r="O39" s="105">
        <f t="shared" si="5"/>
        <v>0</v>
      </c>
      <c r="P39" s="106">
        <f t="shared" si="6"/>
        <v>0</v>
      </c>
    </row>
    <row r="40" spans="1:16" s="81" customFormat="1" ht="11.4" x14ac:dyDescent="0.2">
      <c r="A40" s="6">
        <f t="shared" si="8"/>
        <v>24</v>
      </c>
      <c r="B40" s="6"/>
      <c r="C40" s="239" t="s">
        <v>216</v>
      </c>
      <c r="D40" s="238" t="s">
        <v>53</v>
      </c>
      <c r="E40" s="243">
        <v>4</v>
      </c>
      <c r="F40" s="94"/>
      <c r="G40" s="95"/>
      <c r="H40" s="169">
        <f t="shared" si="0"/>
        <v>0</v>
      </c>
      <c r="I40" s="170"/>
      <c r="J40" s="170"/>
      <c r="K40" s="169">
        <f t="shared" si="1"/>
        <v>0</v>
      </c>
      <c r="L40" s="105">
        <f t="shared" si="2"/>
        <v>0</v>
      </c>
      <c r="M40" s="105">
        <f t="shared" si="3"/>
        <v>0</v>
      </c>
      <c r="N40" s="105">
        <f t="shared" si="4"/>
        <v>0</v>
      </c>
      <c r="O40" s="105">
        <f t="shared" si="5"/>
        <v>0</v>
      </c>
      <c r="P40" s="106">
        <f t="shared" si="6"/>
        <v>0</v>
      </c>
    </row>
    <row r="41" spans="1:16" s="81" customFormat="1" ht="11.4" x14ac:dyDescent="0.2">
      <c r="A41" s="6">
        <f t="shared" si="8"/>
        <v>25</v>
      </c>
      <c r="B41" s="6"/>
      <c r="C41" s="239" t="s">
        <v>101</v>
      </c>
      <c r="D41" s="238" t="s">
        <v>53</v>
      </c>
      <c r="E41" s="243">
        <v>8</v>
      </c>
      <c r="F41" s="94"/>
      <c r="G41" s="95"/>
      <c r="H41" s="169">
        <f t="shared" si="0"/>
        <v>0</v>
      </c>
      <c r="I41" s="170"/>
      <c r="J41" s="170"/>
      <c r="K41" s="169">
        <f t="shared" si="1"/>
        <v>0</v>
      </c>
      <c r="L41" s="105">
        <f t="shared" si="2"/>
        <v>0</v>
      </c>
      <c r="M41" s="105">
        <f t="shared" si="3"/>
        <v>0</v>
      </c>
      <c r="N41" s="105">
        <f t="shared" si="4"/>
        <v>0</v>
      </c>
      <c r="O41" s="105">
        <f t="shared" si="5"/>
        <v>0</v>
      </c>
      <c r="P41" s="106">
        <f t="shared" si="6"/>
        <v>0</v>
      </c>
    </row>
    <row r="42" spans="1:16" s="81" customFormat="1" ht="11.4" x14ac:dyDescent="0.2">
      <c r="A42" s="6">
        <f t="shared" si="8"/>
        <v>26</v>
      </c>
      <c r="B42" s="6"/>
      <c r="C42" s="239" t="s">
        <v>102</v>
      </c>
      <c r="D42" s="238" t="s">
        <v>53</v>
      </c>
      <c r="E42" s="243">
        <v>36</v>
      </c>
      <c r="F42" s="94"/>
      <c r="G42" s="95"/>
      <c r="H42" s="169">
        <f t="shared" si="0"/>
        <v>0</v>
      </c>
      <c r="I42" s="170"/>
      <c r="J42" s="170"/>
      <c r="K42" s="169">
        <f t="shared" si="1"/>
        <v>0</v>
      </c>
      <c r="L42" s="105">
        <f t="shared" si="2"/>
        <v>0</v>
      </c>
      <c r="M42" s="105">
        <f t="shared" si="3"/>
        <v>0</v>
      </c>
      <c r="N42" s="105">
        <f t="shared" si="4"/>
        <v>0</v>
      </c>
      <c r="O42" s="105">
        <f t="shared" si="5"/>
        <v>0</v>
      </c>
      <c r="P42" s="106">
        <f t="shared" si="6"/>
        <v>0</v>
      </c>
    </row>
    <row r="43" spans="1:16" s="81" customFormat="1" ht="11.4" x14ac:dyDescent="0.2">
      <c r="A43" s="6">
        <f t="shared" si="8"/>
        <v>27</v>
      </c>
      <c r="B43" s="6"/>
      <c r="C43" s="239" t="s">
        <v>103</v>
      </c>
      <c r="D43" s="238" t="s">
        <v>53</v>
      </c>
      <c r="E43" s="243">
        <v>72</v>
      </c>
      <c r="F43" s="94"/>
      <c r="G43" s="95"/>
      <c r="H43" s="105">
        <f t="shared" si="0"/>
        <v>0</v>
      </c>
      <c r="I43" s="170"/>
      <c r="J43" s="170"/>
      <c r="K43" s="105">
        <f t="shared" si="1"/>
        <v>0</v>
      </c>
      <c r="L43" s="105">
        <f t="shared" si="2"/>
        <v>0</v>
      </c>
      <c r="M43" s="105">
        <f t="shared" si="3"/>
        <v>0</v>
      </c>
      <c r="N43" s="105">
        <f t="shared" si="4"/>
        <v>0</v>
      </c>
      <c r="O43" s="105">
        <f t="shared" si="5"/>
        <v>0</v>
      </c>
      <c r="P43" s="105">
        <f t="shared" si="6"/>
        <v>0</v>
      </c>
    </row>
    <row r="44" spans="1:16" s="81" customFormat="1" ht="15" customHeight="1" x14ac:dyDescent="0.2">
      <c r="A44" s="6">
        <f t="shared" si="8"/>
        <v>28</v>
      </c>
      <c r="B44" s="6"/>
      <c r="C44" s="239" t="s">
        <v>217</v>
      </c>
      <c r="D44" s="238" t="s">
        <v>97</v>
      </c>
      <c r="E44" s="243">
        <v>370</v>
      </c>
      <c r="F44" s="94"/>
      <c r="G44" s="95"/>
      <c r="H44" s="105">
        <f t="shared" si="0"/>
        <v>0</v>
      </c>
      <c r="I44" s="105"/>
      <c r="J44" s="105"/>
      <c r="K44" s="105">
        <f t="shared" si="1"/>
        <v>0</v>
      </c>
      <c r="L44" s="105">
        <f t="shared" si="2"/>
        <v>0</v>
      </c>
      <c r="M44" s="105">
        <f t="shared" si="3"/>
        <v>0</v>
      </c>
      <c r="N44" s="105">
        <f t="shared" si="4"/>
        <v>0</v>
      </c>
      <c r="O44" s="105">
        <f t="shared" si="5"/>
        <v>0</v>
      </c>
      <c r="P44" s="105">
        <f t="shared" si="6"/>
        <v>0</v>
      </c>
    </row>
    <row r="45" spans="1:16" s="81" customFormat="1" ht="15" customHeight="1" x14ac:dyDescent="0.2">
      <c r="A45" s="6">
        <f t="shared" si="8"/>
        <v>29</v>
      </c>
      <c r="B45" s="6"/>
      <c r="C45" s="239" t="s">
        <v>104</v>
      </c>
      <c r="D45" s="238" t="s">
        <v>105</v>
      </c>
      <c r="E45" s="243">
        <v>84</v>
      </c>
      <c r="F45" s="94"/>
      <c r="G45" s="95"/>
      <c r="H45" s="169">
        <f t="shared" si="0"/>
        <v>0</v>
      </c>
      <c r="I45" s="170"/>
      <c r="J45" s="170"/>
      <c r="K45" s="169">
        <f t="shared" si="1"/>
        <v>0</v>
      </c>
      <c r="L45" s="105">
        <f t="shared" si="2"/>
        <v>0</v>
      </c>
      <c r="M45" s="105">
        <f t="shared" si="3"/>
        <v>0</v>
      </c>
      <c r="N45" s="105">
        <f t="shared" si="4"/>
        <v>0</v>
      </c>
      <c r="O45" s="105">
        <f t="shared" si="5"/>
        <v>0</v>
      </c>
      <c r="P45" s="106">
        <f t="shared" si="6"/>
        <v>0</v>
      </c>
    </row>
    <row r="46" spans="1:16" s="81" customFormat="1" ht="29.25" customHeight="1" x14ac:dyDescent="0.2">
      <c r="A46" s="6">
        <f t="shared" si="8"/>
        <v>30</v>
      </c>
      <c r="B46" s="6"/>
      <c r="C46" s="240" t="s">
        <v>106</v>
      </c>
      <c r="D46" s="241" t="s">
        <v>53</v>
      </c>
      <c r="E46" s="244">
        <v>36</v>
      </c>
      <c r="F46" s="94"/>
      <c r="G46" s="95"/>
      <c r="H46" s="169">
        <f t="shared" si="0"/>
        <v>0</v>
      </c>
      <c r="I46" s="170"/>
      <c r="J46" s="170"/>
      <c r="K46" s="105">
        <f t="shared" si="1"/>
        <v>0</v>
      </c>
      <c r="L46" s="105">
        <f t="shared" si="2"/>
        <v>0</v>
      </c>
      <c r="M46" s="105">
        <f t="shared" si="3"/>
        <v>0</v>
      </c>
      <c r="N46" s="105">
        <f t="shared" si="4"/>
        <v>0</v>
      </c>
      <c r="O46" s="105">
        <f t="shared" si="5"/>
        <v>0</v>
      </c>
      <c r="P46" s="105">
        <f t="shared" si="6"/>
        <v>0</v>
      </c>
    </row>
    <row r="47" spans="1:16" s="81" customFormat="1" ht="14.25" customHeight="1" x14ac:dyDescent="0.2">
      <c r="A47" s="6">
        <f t="shared" si="8"/>
        <v>31</v>
      </c>
      <c r="B47" s="6"/>
      <c r="C47" s="242" t="s">
        <v>120</v>
      </c>
      <c r="D47" s="238" t="s">
        <v>91</v>
      </c>
      <c r="E47" s="244">
        <v>1</v>
      </c>
      <c r="F47" s="94"/>
      <c r="G47" s="95"/>
      <c r="H47" s="169">
        <f t="shared" si="0"/>
        <v>0</v>
      </c>
      <c r="I47" s="170"/>
      <c r="J47" s="170"/>
      <c r="K47" s="169">
        <f t="shared" si="1"/>
        <v>0</v>
      </c>
      <c r="L47" s="105">
        <f t="shared" si="2"/>
        <v>0</v>
      </c>
      <c r="M47" s="105">
        <f t="shared" si="3"/>
        <v>0</v>
      </c>
      <c r="N47" s="105">
        <f t="shared" si="4"/>
        <v>0</v>
      </c>
      <c r="O47" s="105">
        <f t="shared" si="5"/>
        <v>0</v>
      </c>
      <c r="P47" s="106">
        <f t="shared" si="6"/>
        <v>0</v>
      </c>
    </row>
    <row r="48" spans="1:16" s="81" customFormat="1" ht="12" x14ac:dyDescent="0.2">
      <c r="A48" s="6"/>
      <c r="B48" s="6"/>
      <c r="C48" s="245" t="s">
        <v>219</v>
      </c>
      <c r="D48" s="4"/>
      <c r="E48" s="10"/>
      <c r="F48" s="94"/>
      <c r="G48" s="95"/>
      <c r="H48" s="169"/>
      <c r="I48" s="170"/>
      <c r="J48" s="170"/>
      <c r="K48" s="169"/>
      <c r="L48" s="105"/>
      <c r="M48" s="105"/>
      <c r="N48" s="105"/>
      <c r="O48" s="105"/>
      <c r="P48" s="106"/>
    </row>
    <row r="49" spans="1:16" s="81" customFormat="1" ht="14.25" customHeight="1" x14ac:dyDescent="0.2">
      <c r="A49" s="6">
        <v>32</v>
      </c>
      <c r="B49" s="6"/>
      <c r="C49" s="239" t="s">
        <v>114</v>
      </c>
      <c r="D49" s="93" t="s">
        <v>97</v>
      </c>
      <c r="E49" s="100">
        <v>82</v>
      </c>
      <c r="F49" s="94"/>
      <c r="G49" s="95"/>
      <c r="H49" s="169">
        <f t="shared" si="0"/>
        <v>0</v>
      </c>
      <c r="I49" s="170"/>
      <c r="J49" s="170"/>
      <c r="K49" s="169">
        <f t="shared" si="1"/>
        <v>0</v>
      </c>
      <c r="L49" s="105">
        <f t="shared" si="2"/>
        <v>0</v>
      </c>
      <c r="M49" s="105">
        <f t="shared" si="3"/>
        <v>0</v>
      </c>
      <c r="N49" s="105">
        <f t="shared" si="4"/>
        <v>0</v>
      </c>
      <c r="O49" s="105">
        <f t="shared" si="5"/>
        <v>0</v>
      </c>
      <c r="P49" s="106">
        <f t="shared" si="6"/>
        <v>0</v>
      </c>
    </row>
    <row r="50" spans="1:16" s="81" customFormat="1" ht="14.25" customHeight="1" x14ac:dyDescent="0.2">
      <c r="A50" s="6">
        <f t="shared" si="8"/>
        <v>33</v>
      </c>
      <c r="B50" s="6"/>
      <c r="C50" s="239" t="s">
        <v>118</v>
      </c>
      <c r="D50" s="93" t="s">
        <v>97</v>
      </c>
      <c r="E50" s="100">
        <v>82</v>
      </c>
      <c r="F50" s="94"/>
      <c r="G50" s="95"/>
      <c r="H50" s="105">
        <f t="shared" si="0"/>
        <v>0</v>
      </c>
      <c r="I50" s="170"/>
      <c r="J50" s="170"/>
      <c r="K50" s="105">
        <f t="shared" si="1"/>
        <v>0</v>
      </c>
      <c r="L50" s="105">
        <f t="shared" si="2"/>
        <v>0</v>
      </c>
      <c r="M50" s="105">
        <f t="shared" si="3"/>
        <v>0</v>
      </c>
      <c r="N50" s="105">
        <f t="shared" si="4"/>
        <v>0</v>
      </c>
      <c r="O50" s="105">
        <f t="shared" si="5"/>
        <v>0</v>
      </c>
      <c r="P50" s="105">
        <f t="shared" si="6"/>
        <v>0</v>
      </c>
    </row>
    <row r="51" spans="1:16" s="81" customFormat="1" ht="14.25" customHeight="1" x14ac:dyDescent="0.2">
      <c r="A51" s="6">
        <f t="shared" si="8"/>
        <v>34</v>
      </c>
      <c r="B51" s="6"/>
      <c r="C51" s="239" t="s">
        <v>115</v>
      </c>
      <c r="D51" s="93" t="s">
        <v>97</v>
      </c>
      <c r="E51" s="100">
        <v>14</v>
      </c>
      <c r="F51" s="94"/>
      <c r="G51" s="95"/>
      <c r="H51" s="105">
        <f t="shared" si="0"/>
        <v>0</v>
      </c>
      <c r="I51" s="170"/>
      <c r="J51" s="170"/>
      <c r="K51" s="105">
        <f t="shared" si="1"/>
        <v>0</v>
      </c>
      <c r="L51" s="105">
        <f t="shared" si="2"/>
        <v>0</v>
      </c>
      <c r="M51" s="105">
        <f t="shared" si="3"/>
        <v>0</v>
      </c>
      <c r="N51" s="105">
        <f t="shared" si="4"/>
        <v>0</v>
      </c>
      <c r="O51" s="105">
        <f t="shared" si="5"/>
        <v>0</v>
      </c>
      <c r="P51" s="105">
        <f t="shared" si="6"/>
        <v>0</v>
      </c>
    </row>
    <row r="52" spans="1:16" s="81" customFormat="1" ht="14.25" customHeight="1" x14ac:dyDescent="0.2">
      <c r="A52" s="6">
        <f t="shared" si="8"/>
        <v>35</v>
      </c>
      <c r="B52" s="6"/>
      <c r="C52" s="239" t="s">
        <v>117</v>
      </c>
      <c r="D52" s="93" t="s">
        <v>97</v>
      </c>
      <c r="E52" s="100">
        <v>22</v>
      </c>
      <c r="F52" s="94"/>
      <c r="G52" s="95"/>
      <c r="H52" s="105">
        <f t="shared" si="0"/>
        <v>0</v>
      </c>
      <c r="I52" s="170"/>
      <c r="J52" s="170"/>
      <c r="K52" s="105">
        <f t="shared" si="1"/>
        <v>0</v>
      </c>
      <c r="L52" s="105">
        <f t="shared" si="2"/>
        <v>0</v>
      </c>
      <c r="M52" s="105">
        <f t="shared" si="3"/>
        <v>0</v>
      </c>
      <c r="N52" s="105">
        <f t="shared" si="4"/>
        <v>0</v>
      </c>
      <c r="O52" s="105">
        <f t="shared" si="5"/>
        <v>0</v>
      </c>
      <c r="P52" s="105">
        <f t="shared" si="6"/>
        <v>0</v>
      </c>
    </row>
    <row r="53" spans="1:16" s="81" customFormat="1" ht="14.25" customHeight="1" x14ac:dyDescent="0.2">
      <c r="A53" s="6">
        <f t="shared" si="8"/>
        <v>36</v>
      </c>
      <c r="B53" s="6"/>
      <c r="C53" s="239" t="s">
        <v>100</v>
      </c>
      <c r="D53" s="238" t="s">
        <v>53</v>
      </c>
      <c r="E53" s="243">
        <v>72</v>
      </c>
      <c r="F53" s="94"/>
      <c r="G53" s="95"/>
      <c r="H53" s="105">
        <f t="shared" si="0"/>
        <v>0</v>
      </c>
      <c r="I53" s="170"/>
      <c r="J53" s="170"/>
      <c r="K53" s="105">
        <f t="shared" si="1"/>
        <v>0</v>
      </c>
      <c r="L53" s="105">
        <f t="shared" si="2"/>
        <v>0</v>
      </c>
      <c r="M53" s="105">
        <f t="shared" si="3"/>
        <v>0</v>
      </c>
      <c r="N53" s="105">
        <f t="shared" si="4"/>
        <v>0</v>
      </c>
      <c r="O53" s="105">
        <f t="shared" si="5"/>
        <v>0</v>
      </c>
      <c r="P53" s="105">
        <f t="shared" si="6"/>
        <v>0</v>
      </c>
    </row>
    <row r="54" spans="1:16" s="81" customFormat="1" ht="14.25" customHeight="1" x14ac:dyDescent="0.2">
      <c r="A54" s="6">
        <f t="shared" si="8"/>
        <v>37</v>
      </c>
      <c r="B54" s="6"/>
      <c r="C54" s="246" t="s">
        <v>87</v>
      </c>
      <c r="D54" s="93" t="s">
        <v>91</v>
      </c>
      <c r="E54" s="100">
        <v>1</v>
      </c>
      <c r="F54" s="94"/>
      <c r="G54" s="95"/>
      <c r="H54" s="105">
        <f t="shared" si="0"/>
        <v>0</v>
      </c>
      <c r="I54" s="170"/>
      <c r="J54" s="170"/>
      <c r="K54" s="105">
        <f t="shared" si="1"/>
        <v>0</v>
      </c>
      <c r="L54" s="105">
        <f t="shared" si="2"/>
        <v>0</v>
      </c>
      <c r="M54" s="105">
        <f t="shared" si="3"/>
        <v>0</v>
      </c>
      <c r="N54" s="105">
        <f t="shared" si="4"/>
        <v>0</v>
      </c>
      <c r="O54" s="105">
        <f t="shared" si="5"/>
        <v>0</v>
      </c>
      <c r="P54" s="105">
        <f t="shared" si="6"/>
        <v>0</v>
      </c>
    </row>
    <row r="55" spans="1:16" s="81" customFormat="1" ht="14.25" customHeight="1" x14ac:dyDescent="0.2">
      <c r="A55" s="6">
        <f t="shared" si="8"/>
        <v>38</v>
      </c>
      <c r="B55" s="6"/>
      <c r="C55" s="246" t="s">
        <v>217</v>
      </c>
      <c r="D55" s="93" t="s">
        <v>97</v>
      </c>
      <c r="E55" s="100">
        <v>94</v>
      </c>
      <c r="F55" s="94"/>
      <c r="G55" s="95"/>
      <c r="H55" s="105">
        <f t="shared" si="0"/>
        <v>0</v>
      </c>
      <c r="I55" s="170"/>
      <c r="J55" s="170"/>
      <c r="K55" s="105">
        <f t="shared" si="1"/>
        <v>0</v>
      </c>
      <c r="L55" s="105">
        <f t="shared" si="2"/>
        <v>0</v>
      </c>
      <c r="M55" s="105">
        <f t="shared" si="3"/>
        <v>0</v>
      </c>
      <c r="N55" s="105">
        <f t="shared" si="4"/>
        <v>0</v>
      </c>
      <c r="O55" s="105">
        <f t="shared" si="5"/>
        <v>0</v>
      </c>
      <c r="P55" s="105">
        <f t="shared" si="6"/>
        <v>0</v>
      </c>
    </row>
    <row r="56" spans="1:16" s="81" customFormat="1" ht="14.25" customHeight="1" x14ac:dyDescent="0.2">
      <c r="A56" s="6">
        <f t="shared" si="8"/>
        <v>39</v>
      </c>
      <c r="B56" s="6"/>
      <c r="C56" s="246" t="s">
        <v>104</v>
      </c>
      <c r="D56" s="93" t="s">
        <v>105</v>
      </c>
      <c r="E56" s="100">
        <v>4</v>
      </c>
      <c r="F56" s="94"/>
      <c r="G56" s="95"/>
      <c r="H56" s="105">
        <f t="shared" si="0"/>
        <v>0</v>
      </c>
      <c r="I56" s="170"/>
      <c r="J56" s="170"/>
      <c r="K56" s="105">
        <f t="shared" si="1"/>
        <v>0</v>
      </c>
      <c r="L56" s="105">
        <f t="shared" si="2"/>
        <v>0</v>
      </c>
      <c r="M56" s="105">
        <f t="shared" si="3"/>
        <v>0</v>
      </c>
      <c r="N56" s="105">
        <f t="shared" si="4"/>
        <v>0</v>
      </c>
      <c r="O56" s="105">
        <f t="shared" si="5"/>
        <v>0</v>
      </c>
      <c r="P56" s="105">
        <f t="shared" si="6"/>
        <v>0</v>
      </c>
    </row>
    <row r="57" spans="1:16" s="81" customFormat="1" ht="11.4" hidden="1" x14ac:dyDescent="0.2">
      <c r="A57" s="6">
        <f t="shared" si="8"/>
        <v>40</v>
      </c>
      <c r="B57" s="6"/>
      <c r="C57" s="38" t="s">
        <v>218</v>
      </c>
      <c r="D57" s="238" t="s">
        <v>99</v>
      </c>
      <c r="E57" s="10">
        <v>1</v>
      </c>
      <c r="F57" s="52"/>
      <c r="G57" s="52"/>
      <c r="H57" s="105">
        <f t="shared" si="0"/>
        <v>0</v>
      </c>
      <c r="I57" s="52"/>
      <c r="J57" s="114"/>
      <c r="K57" s="105">
        <f t="shared" si="1"/>
        <v>0</v>
      </c>
      <c r="L57" s="105">
        <f t="shared" si="2"/>
        <v>0</v>
      </c>
      <c r="M57" s="105">
        <f t="shared" si="3"/>
        <v>0</v>
      </c>
      <c r="N57" s="105">
        <f t="shared" si="4"/>
        <v>0</v>
      </c>
      <c r="O57" s="105">
        <f t="shared" si="5"/>
        <v>0</v>
      </c>
      <c r="P57" s="105">
        <f t="shared" si="6"/>
        <v>0</v>
      </c>
    </row>
    <row r="58" spans="1:16" s="81" customFormat="1" ht="17.25" customHeight="1" x14ac:dyDescent="0.2">
      <c r="A58" s="6">
        <v>40</v>
      </c>
      <c r="B58" s="6"/>
      <c r="C58" s="115" t="s">
        <v>220</v>
      </c>
      <c r="D58" s="238" t="s">
        <v>99</v>
      </c>
      <c r="E58" s="101">
        <v>1</v>
      </c>
      <c r="F58" s="52"/>
      <c r="G58" s="52"/>
      <c r="H58" s="105">
        <f t="shared" si="0"/>
        <v>0</v>
      </c>
      <c r="I58" s="52"/>
      <c r="J58" s="114"/>
      <c r="K58" s="105">
        <f t="shared" si="1"/>
        <v>0</v>
      </c>
      <c r="L58" s="105">
        <f t="shared" si="2"/>
        <v>0</v>
      </c>
      <c r="M58" s="105">
        <f t="shared" si="3"/>
        <v>0</v>
      </c>
      <c r="N58" s="105">
        <f t="shared" si="4"/>
        <v>0</v>
      </c>
      <c r="O58" s="105">
        <f t="shared" si="5"/>
        <v>0</v>
      </c>
      <c r="P58" s="105">
        <f t="shared" si="6"/>
        <v>0</v>
      </c>
    </row>
    <row r="59" spans="1:16" s="81" customFormat="1" ht="12" x14ac:dyDescent="0.2">
      <c r="A59" s="116" t="s">
        <v>7</v>
      </c>
      <c r="B59" s="52" t="s">
        <v>7</v>
      </c>
      <c r="C59" s="299" t="s">
        <v>8</v>
      </c>
      <c r="D59" s="300"/>
      <c r="E59" s="117" t="s">
        <v>7</v>
      </c>
      <c r="F59" s="117" t="s">
        <v>7</v>
      </c>
      <c r="G59" s="117" t="s">
        <v>7</v>
      </c>
      <c r="H59" s="117" t="s">
        <v>7</v>
      </c>
      <c r="I59" s="117" t="s">
        <v>7</v>
      </c>
      <c r="J59" s="117" t="s">
        <v>7</v>
      </c>
      <c r="K59" s="117" t="s">
        <v>7</v>
      </c>
      <c r="L59" s="118">
        <f>SUM(L16:L58)</f>
        <v>0</v>
      </c>
      <c r="M59" s="118">
        <f>SUM(M16:M58)</f>
        <v>0</v>
      </c>
      <c r="N59" s="118">
        <f>SUM(N16:N58)</f>
        <v>0</v>
      </c>
      <c r="O59" s="118">
        <f>SUM(O16:O58)</f>
        <v>0</v>
      </c>
      <c r="P59" s="118">
        <f>SUM(P16:P58)</f>
        <v>0</v>
      </c>
    </row>
    <row r="60" spans="1:16" s="108" customFormat="1" ht="16.5" customHeight="1" x14ac:dyDescent="0.25">
      <c r="A60" s="111" t="s">
        <v>7</v>
      </c>
      <c r="B60" s="60" t="s">
        <v>7</v>
      </c>
      <c r="C60" s="255" t="s">
        <v>151</v>
      </c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60"/>
      <c r="O60" s="61" t="s">
        <v>7</v>
      </c>
      <c r="P60" s="62">
        <f>N60</f>
        <v>0</v>
      </c>
    </row>
    <row r="61" spans="1:16" s="108" customFormat="1" ht="16.5" customHeight="1" x14ac:dyDescent="0.25">
      <c r="A61" s="111" t="s">
        <v>7</v>
      </c>
      <c r="B61" s="60" t="s">
        <v>7</v>
      </c>
      <c r="C61" s="274" t="s">
        <v>9</v>
      </c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6"/>
      <c r="O61" s="61" t="s">
        <v>7</v>
      </c>
      <c r="P61" s="62">
        <f>P59+P60</f>
        <v>0</v>
      </c>
    </row>
    <row r="62" spans="1:16" ht="15.75" customHeight="1" x14ac:dyDescent="0.25">
      <c r="A62" s="63" t="s">
        <v>7</v>
      </c>
      <c r="B62" s="64" t="s">
        <v>7</v>
      </c>
      <c r="C62" s="231" t="s">
        <v>7</v>
      </c>
      <c r="D62" s="298" t="s">
        <v>7</v>
      </c>
      <c r="E62" s="298"/>
      <c r="F62" s="267" t="s">
        <v>7</v>
      </c>
      <c r="G62" s="267"/>
      <c r="H62" s="267"/>
      <c r="I62" s="267" t="s">
        <v>7</v>
      </c>
      <c r="J62" s="267"/>
      <c r="K62" s="64" t="s">
        <v>7</v>
      </c>
      <c r="L62" s="64" t="s">
        <v>7</v>
      </c>
      <c r="M62" s="64" t="s">
        <v>7</v>
      </c>
      <c r="N62" s="65"/>
      <c r="P62" s="2" t="s">
        <v>7</v>
      </c>
    </row>
    <row r="63" spans="1:16" ht="27.75" customHeight="1" x14ac:dyDescent="0.25">
      <c r="A63" s="282" t="s">
        <v>269</v>
      </c>
      <c r="B63" s="282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</row>
    <row r="64" spans="1:16" ht="27.75" customHeight="1" x14ac:dyDescent="0.25">
      <c r="A64" s="104"/>
      <c r="B64" s="104"/>
      <c r="C64" s="233"/>
      <c r="D64" s="233"/>
      <c r="E64" s="233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</row>
    <row r="65" spans="1:15" x14ac:dyDescent="0.25">
      <c r="A65" s="63" t="s">
        <v>10</v>
      </c>
      <c r="B65" s="66"/>
      <c r="C65" s="234"/>
      <c r="G65" s="63"/>
      <c r="H65" s="40"/>
      <c r="I65" s="68"/>
      <c r="J65" s="68"/>
      <c r="K65" s="66"/>
      <c r="L65" s="66"/>
      <c r="M65" s="66"/>
      <c r="N65" s="66"/>
      <c r="O65" s="66"/>
    </row>
    <row r="66" spans="1:15" x14ac:dyDescent="0.25">
      <c r="A66" s="69"/>
      <c r="B66" s="3"/>
      <c r="C66" s="235" t="s">
        <v>11</v>
      </c>
      <c r="G66" s="3"/>
      <c r="H66" s="3"/>
      <c r="I66" s="70"/>
      <c r="J66" s="3"/>
      <c r="K66" s="3"/>
      <c r="L66" s="3"/>
      <c r="M66" s="3"/>
      <c r="N66" s="3"/>
    </row>
    <row r="67" spans="1:15" ht="12.75" customHeight="1" x14ac:dyDescent="0.25">
      <c r="D67" s="231"/>
    </row>
    <row r="68" spans="1:15" ht="15" x14ac:dyDescent="0.25">
      <c r="A68" s="73"/>
    </row>
  </sheetData>
  <mergeCells count="19">
    <mergeCell ref="A2:P2"/>
    <mergeCell ref="M1:P1"/>
    <mergeCell ref="C59:D59"/>
    <mergeCell ref="C61:N61"/>
    <mergeCell ref="A3:P3"/>
    <mergeCell ref="D12:D13"/>
    <mergeCell ref="E12:E13"/>
    <mergeCell ref="F12:K12"/>
    <mergeCell ref="L12:P12"/>
    <mergeCell ref="C60:M60"/>
    <mergeCell ref="A63:P63"/>
    <mergeCell ref="A4:P4"/>
    <mergeCell ref="A5:P5"/>
    <mergeCell ref="A12:A13"/>
    <mergeCell ref="B12:B13"/>
    <mergeCell ref="C12:C13"/>
    <mergeCell ref="D62:E62"/>
    <mergeCell ref="F62:H62"/>
    <mergeCell ref="I62:J62"/>
  </mergeCells>
  <phoneticPr fontId="3" type="noConversion"/>
  <pageMargins left="0.19685039370078741" right="0" top="0.59055118110236227" bottom="0.19685039370078741" header="3.937007874015748E-2" footer="0.19685039370078741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9" zoomScaleNormal="100" workbookViewId="0">
      <selection activeCell="C47" sqref="C47"/>
    </sheetView>
  </sheetViews>
  <sheetFormatPr defaultColWidth="9.33203125" defaultRowHeight="13.2" x14ac:dyDescent="0.25"/>
  <cols>
    <col min="1" max="1" width="5.44140625" style="3" customWidth="1"/>
    <col min="2" max="2" width="6.109375" style="2" customWidth="1"/>
    <col min="3" max="3" width="39.44140625" style="2" customWidth="1"/>
    <col min="4" max="4" width="8.77734375" style="2" customWidth="1"/>
    <col min="5" max="5" width="11.44140625" style="2" customWidth="1"/>
    <col min="6" max="8" width="9.33203125" style="2"/>
    <col min="9" max="9" width="9.77734375" style="2" customWidth="1"/>
    <col min="10" max="10" width="9.33203125" style="2"/>
    <col min="11" max="11" width="10" style="2" customWidth="1"/>
    <col min="12" max="13" width="9.33203125" style="2"/>
    <col min="14" max="14" width="10.44140625" style="2" customWidth="1"/>
    <col min="15" max="15" width="10.77734375" style="2" customWidth="1"/>
    <col min="16" max="16384" width="9.33203125" style="2"/>
  </cols>
  <sheetData>
    <row r="1" spans="1:16" ht="18" x14ac:dyDescent="0.35">
      <c r="M1" s="253" t="s">
        <v>147</v>
      </c>
      <c r="N1" s="254"/>
      <c r="O1" s="254"/>
      <c r="P1" s="254"/>
    </row>
    <row r="2" spans="1:16" x14ac:dyDescent="0.25">
      <c r="A2" s="268" t="s">
        <v>243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</row>
    <row r="3" spans="1:16" ht="15.6" x14ac:dyDescent="0.3">
      <c r="A3" s="259" t="s">
        <v>111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</row>
    <row r="4" spans="1:16" ht="18" customHeight="1" x14ac:dyDescent="0.25">
      <c r="A4" s="265" t="s">
        <v>109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</row>
    <row r="5" spans="1:16" ht="15.6" x14ac:dyDescent="0.25">
      <c r="A5" s="42" t="s">
        <v>14</v>
      </c>
      <c r="B5" s="42"/>
      <c r="C5" s="43"/>
      <c r="D5" s="2" t="s">
        <v>24</v>
      </c>
    </row>
    <row r="6" spans="1:16" ht="15.6" x14ac:dyDescent="0.25">
      <c r="A6" s="42" t="s">
        <v>15</v>
      </c>
      <c r="B6" s="42"/>
      <c r="C6" s="43"/>
      <c r="D6" s="2" t="s">
        <v>68</v>
      </c>
    </row>
    <row r="7" spans="1:16" ht="15.6" x14ac:dyDescent="0.25">
      <c r="A7" s="42" t="s">
        <v>170</v>
      </c>
      <c r="B7" s="42"/>
      <c r="C7" s="43"/>
    </row>
    <row r="8" spans="1:16" ht="15.6" x14ac:dyDescent="0.3">
      <c r="A8" s="269" t="s">
        <v>146</v>
      </c>
      <c r="B8" s="270"/>
      <c r="C8" s="270"/>
      <c r="D8" s="270"/>
      <c r="E8" s="270"/>
      <c r="F8" s="270"/>
      <c r="G8" s="270"/>
      <c r="H8" s="270"/>
      <c r="I8" s="270"/>
    </row>
    <row r="9" spans="1:16" s="1" customFormat="1" ht="13.5" customHeight="1" x14ac:dyDescent="0.25">
      <c r="A9" s="260" t="s">
        <v>200</v>
      </c>
      <c r="B9" s="260" t="s">
        <v>1</v>
      </c>
      <c r="C9" s="272" t="s">
        <v>201</v>
      </c>
      <c r="D9" s="301" t="s">
        <v>2</v>
      </c>
      <c r="E9" s="301" t="s">
        <v>25</v>
      </c>
      <c r="F9" s="262" t="s">
        <v>3</v>
      </c>
      <c r="G9" s="263"/>
      <c r="H9" s="263"/>
      <c r="I9" s="263"/>
      <c r="J9" s="263"/>
      <c r="K9" s="264"/>
      <c r="L9" s="262" t="s">
        <v>4</v>
      </c>
      <c r="M9" s="263"/>
      <c r="N9" s="263"/>
      <c r="O9" s="263"/>
      <c r="P9" s="264"/>
    </row>
    <row r="10" spans="1:16" s="1" customFormat="1" ht="50.25" customHeight="1" x14ac:dyDescent="0.25">
      <c r="A10" s="261"/>
      <c r="B10" s="261"/>
      <c r="C10" s="273"/>
      <c r="D10" s="302"/>
      <c r="E10" s="302"/>
      <c r="F10" s="44" t="s">
        <v>5</v>
      </c>
      <c r="G10" s="44" t="s">
        <v>236</v>
      </c>
      <c r="H10" s="44" t="s">
        <v>237</v>
      </c>
      <c r="I10" s="44" t="s">
        <v>238</v>
      </c>
      <c r="J10" s="44" t="s">
        <v>239</v>
      </c>
      <c r="K10" s="44" t="s">
        <v>240</v>
      </c>
      <c r="L10" s="44" t="s">
        <v>26</v>
      </c>
      <c r="M10" s="44" t="s">
        <v>6</v>
      </c>
      <c r="N10" s="44" t="s">
        <v>238</v>
      </c>
      <c r="O10" s="44" t="s">
        <v>239</v>
      </c>
      <c r="P10" s="44" t="s">
        <v>241</v>
      </c>
    </row>
    <row r="11" spans="1:16" s="1" customFormat="1" ht="10.5" customHeight="1" x14ac:dyDescent="0.25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</row>
    <row r="12" spans="1:16" s="1" customFormat="1" ht="12.75" customHeight="1" x14ac:dyDescent="0.25">
      <c r="A12" s="47"/>
      <c r="B12" s="47"/>
      <c r="C12" s="48" t="s">
        <v>152</v>
      </c>
      <c r="D12" s="47"/>
      <c r="E12" s="47"/>
      <c r="F12" s="47"/>
      <c r="G12" s="47"/>
      <c r="H12" s="47"/>
      <c r="I12" s="51"/>
      <c r="J12" s="51"/>
      <c r="K12" s="51"/>
      <c r="L12" s="51"/>
      <c r="M12" s="47"/>
      <c r="N12" s="47"/>
      <c r="O12" s="47"/>
      <c r="P12" s="47"/>
    </row>
    <row r="13" spans="1:16" s="91" customFormat="1" ht="22.8" x14ac:dyDescent="0.25">
      <c r="A13" s="6">
        <v>1</v>
      </c>
      <c r="B13" s="6"/>
      <c r="C13" s="31" t="s">
        <v>107</v>
      </c>
      <c r="D13" s="4" t="s">
        <v>53</v>
      </c>
      <c r="E13" s="82">
        <v>12</v>
      </c>
      <c r="F13" s="112"/>
      <c r="G13" s="112"/>
      <c r="H13" s="105">
        <f>F13*G13</f>
        <v>0</v>
      </c>
      <c r="I13" s="170"/>
      <c r="J13" s="170"/>
      <c r="K13" s="170">
        <f>SUM(H13:J13)</f>
        <v>0</v>
      </c>
      <c r="L13" s="170">
        <f>E13*F13</f>
        <v>0</v>
      </c>
      <c r="M13" s="105">
        <f>E13*H13</f>
        <v>0</v>
      </c>
      <c r="N13" s="105">
        <f>E13*I13</f>
        <v>0</v>
      </c>
      <c r="O13" s="105">
        <f>E13*J13</f>
        <v>0</v>
      </c>
      <c r="P13" s="105">
        <f>SUM(M13:O13)</f>
        <v>0</v>
      </c>
    </row>
    <row r="14" spans="1:16" s="81" customFormat="1" ht="22.8" x14ac:dyDescent="0.2">
      <c r="A14" s="6">
        <v>2</v>
      </c>
      <c r="B14" s="6"/>
      <c r="C14" s="115" t="s">
        <v>164</v>
      </c>
      <c r="D14" s="4" t="s">
        <v>53</v>
      </c>
      <c r="E14" s="82">
        <v>24</v>
      </c>
      <c r="F14" s="112"/>
      <c r="G14" s="112"/>
      <c r="H14" s="105">
        <f t="shared" ref="H14:H29" si="0">F14*G14</f>
        <v>0</v>
      </c>
      <c r="I14" s="170"/>
      <c r="J14" s="170"/>
      <c r="K14" s="170">
        <f t="shared" ref="K14:K29" si="1">SUM(H14:J14)</f>
        <v>0</v>
      </c>
      <c r="L14" s="170">
        <f t="shared" ref="L14:L29" si="2">E14*F14</f>
        <v>0</v>
      </c>
      <c r="M14" s="105">
        <f t="shared" ref="M14:M29" si="3">E14*H14</f>
        <v>0</v>
      </c>
      <c r="N14" s="105">
        <f t="shared" ref="N14:N29" si="4">E14*I14</f>
        <v>0</v>
      </c>
      <c r="O14" s="105">
        <f t="shared" ref="O14:O29" si="5">E14*J14</f>
        <v>0</v>
      </c>
      <c r="P14" s="105">
        <f t="shared" ref="P14:P29" si="6">SUM(M14:O14)</f>
        <v>0</v>
      </c>
    </row>
    <row r="15" spans="1:16" s="81" customFormat="1" ht="22.8" x14ac:dyDescent="0.2">
      <c r="A15" s="6">
        <v>3</v>
      </c>
      <c r="B15" s="6"/>
      <c r="C15" s="115" t="s">
        <v>108</v>
      </c>
      <c r="D15" s="4" t="s">
        <v>53</v>
      </c>
      <c r="E15" s="82">
        <v>12</v>
      </c>
      <c r="F15" s="112"/>
      <c r="G15" s="112"/>
      <c r="H15" s="105">
        <f t="shared" si="0"/>
        <v>0</v>
      </c>
      <c r="I15" s="170"/>
      <c r="J15" s="170"/>
      <c r="K15" s="170">
        <f t="shared" si="1"/>
        <v>0</v>
      </c>
      <c r="L15" s="170">
        <f t="shared" si="2"/>
        <v>0</v>
      </c>
      <c r="M15" s="105">
        <f t="shared" si="3"/>
        <v>0</v>
      </c>
      <c r="N15" s="105">
        <f t="shared" si="4"/>
        <v>0</v>
      </c>
      <c r="O15" s="105">
        <f t="shared" si="5"/>
        <v>0</v>
      </c>
      <c r="P15" s="105">
        <f t="shared" si="6"/>
        <v>0</v>
      </c>
    </row>
    <row r="16" spans="1:16" s="81" customFormat="1" ht="14.25" customHeight="1" x14ac:dyDescent="0.2">
      <c r="A16" s="6"/>
      <c r="B16" s="6"/>
      <c r="C16" s="9"/>
      <c r="D16" s="4"/>
      <c r="E16" s="82"/>
      <c r="F16" s="112"/>
      <c r="G16" s="112"/>
      <c r="H16" s="105">
        <f t="shared" si="0"/>
        <v>0</v>
      </c>
      <c r="I16" s="170"/>
      <c r="J16" s="170"/>
      <c r="K16" s="170">
        <f t="shared" si="1"/>
        <v>0</v>
      </c>
      <c r="L16" s="170">
        <f t="shared" si="2"/>
        <v>0</v>
      </c>
      <c r="M16" s="105">
        <f t="shared" si="3"/>
        <v>0</v>
      </c>
      <c r="N16" s="105">
        <f t="shared" si="4"/>
        <v>0</v>
      </c>
      <c r="O16" s="105">
        <f t="shared" si="5"/>
        <v>0</v>
      </c>
      <c r="P16" s="105">
        <f t="shared" si="6"/>
        <v>0</v>
      </c>
    </row>
    <row r="17" spans="1:16" s="81" customFormat="1" ht="12.75" hidden="1" customHeight="1" x14ac:dyDescent="0.2">
      <c r="A17" s="6"/>
      <c r="B17" s="6"/>
      <c r="C17" s="31"/>
      <c r="D17" s="4"/>
      <c r="E17" s="82"/>
      <c r="F17" s="112"/>
      <c r="G17" s="112"/>
      <c r="H17" s="105">
        <f t="shared" si="0"/>
        <v>0</v>
      </c>
      <c r="I17" s="170"/>
      <c r="J17" s="170"/>
      <c r="K17" s="170">
        <f t="shared" si="1"/>
        <v>0</v>
      </c>
      <c r="L17" s="170">
        <f t="shared" si="2"/>
        <v>0</v>
      </c>
      <c r="M17" s="105">
        <f t="shared" si="3"/>
        <v>0</v>
      </c>
      <c r="N17" s="105">
        <f t="shared" si="4"/>
        <v>0</v>
      </c>
      <c r="O17" s="105">
        <f t="shared" si="5"/>
        <v>0</v>
      </c>
      <c r="P17" s="105">
        <f t="shared" si="6"/>
        <v>0</v>
      </c>
    </row>
    <row r="18" spans="1:16" s="81" customFormat="1" ht="11.4" hidden="1" x14ac:dyDescent="0.2">
      <c r="A18" s="6"/>
      <c r="B18" s="6"/>
      <c r="C18" s="9"/>
      <c r="D18" s="4"/>
      <c r="E18" s="82"/>
      <c r="F18" s="112"/>
      <c r="G18" s="112"/>
      <c r="H18" s="105">
        <f t="shared" si="0"/>
        <v>0</v>
      </c>
      <c r="I18" s="170"/>
      <c r="J18" s="170"/>
      <c r="K18" s="170">
        <f t="shared" si="1"/>
        <v>0</v>
      </c>
      <c r="L18" s="170">
        <f t="shared" si="2"/>
        <v>0</v>
      </c>
      <c r="M18" s="105">
        <f t="shared" si="3"/>
        <v>0</v>
      </c>
      <c r="N18" s="105">
        <f t="shared" si="4"/>
        <v>0</v>
      </c>
      <c r="O18" s="105">
        <f t="shared" si="5"/>
        <v>0</v>
      </c>
      <c r="P18" s="105">
        <f t="shared" si="6"/>
        <v>0</v>
      </c>
    </row>
    <row r="19" spans="1:16" s="81" customFormat="1" ht="11.4" hidden="1" x14ac:dyDescent="0.2">
      <c r="A19" s="6"/>
      <c r="B19" s="6"/>
      <c r="C19" s="9"/>
      <c r="D19" s="4"/>
      <c r="E19" s="82"/>
      <c r="F19" s="112"/>
      <c r="G19" s="112"/>
      <c r="H19" s="105">
        <f t="shared" si="0"/>
        <v>0</v>
      </c>
      <c r="I19" s="170"/>
      <c r="J19" s="170"/>
      <c r="K19" s="170">
        <f t="shared" si="1"/>
        <v>0</v>
      </c>
      <c r="L19" s="170">
        <f t="shared" si="2"/>
        <v>0</v>
      </c>
      <c r="M19" s="105">
        <f t="shared" si="3"/>
        <v>0</v>
      </c>
      <c r="N19" s="105">
        <f t="shared" si="4"/>
        <v>0</v>
      </c>
      <c r="O19" s="105">
        <f t="shared" si="5"/>
        <v>0</v>
      </c>
      <c r="P19" s="105">
        <f t="shared" si="6"/>
        <v>0</v>
      </c>
    </row>
    <row r="20" spans="1:16" s="81" customFormat="1" ht="12" hidden="1" x14ac:dyDescent="0.2">
      <c r="A20" s="6"/>
      <c r="B20" s="6"/>
      <c r="C20" s="49"/>
      <c r="D20" s="4"/>
      <c r="E20" s="82"/>
      <c r="F20" s="112"/>
      <c r="G20" s="112"/>
      <c r="H20" s="105">
        <f t="shared" si="0"/>
        <v>0</v>
      </c>
      <c r="I20" s="170"/>
      <c r="J20" s="170"/>
      <c r="K20" s="170">
        <f t="shared" si="1"/>
        <v>0</v>
      </c>
      <c r="L20" s="170">
        <f t="shared" si="2"/>
        <v>0</v>
      </c>
      <c r="M20" s="105">
        <f t="shared" si="3"/>
        <v>0</v>
      </c>
      <c r="N20" s="105">
        <f t="shared" si="4"/>
        <v>0</v>
      </c>
      <c r="O20" s="105">
        <f t="shared" si="5"/>
        <v>0</v>
      </c>
      <c r="P20" s="105">
        <f t="shared" si="6"/>
        <v>0</v>
      </c>
    </row>
    <row r="21" spans="1:16" s="81" customFormat="1" ht="11.4" hidden="1" x14ac:dyDescent="0.2">
      <c r="A21" s="6"/>
      <c r="B21" s="6"/>
      <c r="C21" s="7"/>
      <c r="D21" s="4"/>
      <c r="E21" s="82"/>
      <c r="F21" s="112"/>
      <c r="G21" s="112"/>
      <c r="H21" s="105">
        <f t="shared" si="0"/>
        <v>0</v>
      </c>
      <c r="I21" s="170"/>
      <c r="J21" s="170"/>
      <c r="K21" s="170">
        <f t="shared" si="1"/>
        <v>0</v>
      </c>
      <c r="L21" s="170">
        <f t="shared" si="2"/>
        <v>0</v>
      </c>
      <c r="M21" s="105">
        <f t="shared" si="3"/>
        <v>0</v>
      </c>
      <c r="N21" s="105">
        <f t="shared" si="4"/>
        <v>0</v>
      </c>
      <c r="O21" s="105">
        <f t="shared" si="5"/>
        <v>0</v>
      </c>
      <c r="P21" s="105">
        <f t="shared" si="6"/>
        <v>0</v>
      </c>
    </row>
    <row r="22" spans="1:16" s="81" customFormat="1" ht="11.4" hidden="1" x14ac:dyDescent="0.2">
      <c r="A22" s="6"/>
      <c r="B22" s="6"/>
      <c r="C22" s="38"/>
      <c r="D22" s="4"/>
      <c r="E22" s="82"/>
      <c r="F22" s="112"/>
      <c r="G22" s="112"/>
      <c r="H22" s="105">
        <f t="shared" si="0"/>
        <v>0</v>
      </c>
      <c r="I22" s="170"/>
      <c r="J22" s="170"/>
      <c r="K22" s="170">
        <f t="shared" si="1"/>
        <v>0</v>
      </c>
      <c r="L22" s="170">
        <f t="shared" si="2"/>
        <v>0</v>
      </c>
      <c r="M22" s="105">
        <f t="shared" si="3"/>
        <v>0</v>
      </c>
      <c r="N22" s="105">
        <f t="shared" si="4"/>
        <v>0</v>
      </c>
      <c r="O22" s="105">
        <f t="shared" si="5"/>
        <v>0</v>
      </c>
      <c r="P22" s="105">
        <f t="shared" si="6"/>
        <v>0</v>
      </c>
    </row>
    <row r="23" spans="1:16" s="81" customFormat="1" ht="11.4" hidden="1" x14ac:dyDescent="0.2">
      <c r="A23" s="6"/>
      <c r="B23" s="6"/>
      <c r="C23" s="115"/>
      <c r="D23" s="4"/>
      <c r="E23" s="82"/>
      <c r="F23" s="112"/>
      <c r="G23" s="112"/>
      <c r="H23" s="105">
        <f t="shared" si="0"/>
        <v>0</v>
      </c>
      <c r="I23" s="170"/>
      <c r="J23" s="170"/>
      <c r="K23" s="170">
        <f t="shared" si="1"/>
        <v>0</v>
      </c>
      <c r="L23" s="170">
        <f t="shared" si="2"/>
        <v>0</v>
      </c>
      <c r="M23" s="105">
        <f t="shared" si="3"/>
        <v>0</v>
      </c>
      <c r="N23" s="105">
        <f t="shared" si="4"/>
        <v>0</v>
      </c>
      <c r="O23" s="105">
        <f t="shared" si="5"/>
        <v>0</v>
      </c>
      <c r="P23" s="105">
        <f t="shared" si="6"/>
        <v>0</v>
      </c>
    </row>
    <row r="24" spans="1:16" s="81" customFormat="1" ht="11.4" hidden="1" x14ac:dyDescent="0.2">
      <c r="A24" s="6"/>
      <c r="B24" s="6"/>
      <c r="C24" s="38"/>
      <c r="D24" s="4"/>
      <c r="E24" s="82"/>
      <c r="F24" s="112"/>
      <c r="G24" s="112"/>
      <c r="H24" s="105">
        <f t="shared" si="0"/>
        <v>0</v>
      </c>
      <c r="I24" s="170"/>
      <c r="J24" s="170"/>
      <c r="K24" s="170">
        <f t="shared" si="1"/>
        <v>0</v>
      </c>
      <c r="L24" s="170">
        <f t="shared" si="2"/>
        <v>0</v>
      </c>
      <c r="M24" s="105">
        <f t="shared" si="3"/>
        <v>0</v>
      </c>
      <c r="N24" s="105">
        <f t="shared" si="4"/>
        <v>0</v>
      </c>
      <c r="O24" s="105">
        <f t="shared" si="5"/>
        <v>0</v>
      </c>
      <c r="P24" s="105">
        <f t="shared" si="6"/>
        <v>0</v>
      </c>
    </row>
    <row r="25" spans="1:16" s="81" customFormat="1" ht="11.4" hidden="1" x14ac:dyDescent="0.2">
      <c r="A25" s="6"/>
      <c r="B25" s="6"/>
      <c r="C25" s="38"/>
      <c r="D25" s="4"/>
      <c r="E25" s="82"/>
      <c r="F25" s="112"/>
      <c r="G25" s="112"/>
      <c r="H25" s="105">
        <f t="shared" si="0"/>
        <v>0</v>
      </c>
      <c r="I25" s="170"/>
      <c r="J25" s="170"/>
      <c r="K25" s="170">
        <f t="shared" si="1"/>
        <v>0</v>
      </c>
      <c r="L25" s="170">
        <f t="shared" si="2"/>
        <v>0</v>
      </c>
      <c r="M25" s="105">
        <f t="shared" si="3"/>
        <v>0</v>
      </c>
      <c r="N25" s="105">
        <f t="shared" si="4"/>
        <v>0</v>
      </c>
      <c r="O25" s="105">
        <f t="shared" si="5"/>
        <v>0</v>
      </c>
      <c r="P25" s="105">
        <f t="shared" si="6"/>
        <v>0</v>
      </c>
    </row>
    <row r="26" spans="1:16" s="81" customFormat="1" ht="11.4" hidden="1" x14ac:dyDescent="0.2">
      <c r="A26" s="6"/>
      <c r="B26" s="6"/>
      <c r="C26" s="38"/>
      <c r="D26" s="4"/>
      <c r="E26" s="82"/>
      <c r="F26" s="112"/>
      <c r="G26" s="112"/>
      <c r="H26" s="105">
        <f t="shared" si="0"/>
        <v>0</v>
      </c>
      <c r="I26" s="170"/>
      <c r="J26" s="170"/>
      <c r="K26" s="170">
        <f t="shared" si="1"/>
        <v>0</v>
      </c>
      <c r="L26" s="170">
        <f t="shared" si="2"/>
        <v>0</v>
      </c>
      <c r="M26" s="105">
        <f t="shared" si="3"/>
        <v>0</v>
      </c>
      <c r="N26" s="105">
        <f t="shared" si="4"/>
        <v>0</v>
      </c>
      <c r="O26" s="105">
        <f t="shared" si="5"/>
        <v>0</v>
      </c>
      <c r="P26" s="105">
        <f t="shared" si="6"/>
        <v>0</v>
      </c>
    </row>
    <row r="27" spans="1:16" s="81" customFormat="1" ht="11.4" hidden="1" x14ac:dyDescent="0.2">
      <c r="A27" s="6"/>
      <c r="B27" s="6"/>
      <c r="C27" s="38"/>
      <c r="D27" s="4"/>
      <c r="E27" s="82"/>
      <c r="F27" s="112"/>
      <c r="G27" s="112"/>
      <c r="H27" s="105">
        <f t="shared" si="0"/>
        <v>0</v>
      </c>
      <c r="I27" s="170"/>
      <c r="J27" s="170"/>
      <c r="K27" s="170">
        <f t="shared" si="1"/>
        <v>0</v>
      </c>
      <c r="L27" s="170">
        <f t="shared" si="2"/>
        <v>0</v>
      </c>
      <c r="M27" s="105">
        <f t="shared" si="3"/>
        <v>0</v>
      </c>
      <c r="N27" s="105">
        <f t="shared" si="4"/>
        <v>0</v>
      </c>
      <c r="O27" s="105">
        <f t="shared" si="5"/>
        <v>0</v>
      </c>
      <c r="P27" s="105">
        <f t="shared" si="6"/>
        <v>0</v>
      </c>
    </row>
    <row r="28" spans="1:16" s="81" customFormat="1" ht="12" x14ac:dyDescent="0.2">
      <c r="A28" s="6"/>
      <c r="B28" s="6"/>
      <c r="C28" s="109" t="s">
        <v>74</v>
      </c>
      <c r="D28" s="4"/>
      <c r="E28" s="82"/>
      <c r="F28" s="112"/>
      <c r="G28" s="112"/>
      <c r="H28" s="105"/>
      <c r="I28" s="170"/>
      <c r="J28" s="170"/>
      <c r="K28" s="170"/>
      <c r="L28" s="170"/>
      <c r="M28" s="105"/>
      <c r="N28" s="105"/>
      <c r="O28" s="105"/>
      <c r="P28" s="105"/>
    </row>
    <row r="29" spans="1:16" s="81" customFormat="1" ht="11.4" x14ac:dyDescent="0.2">
      <c r="A29" s="6">
        <v>4</v>
      </c>
      <c r="B29" s="6"/>
      <c r="C29" s="115" t="s">
        <v>75</v>
      </c>
      <c r="D29" s="4" t="s">
        <v>53</v>
      </c>
      <c r="E29" s="82">
        <v>12</v>
      </c>
      <c r="F29" s="112"/>
      <c r="G29" s="112"/>
      <c r="H29" s="105">
        <f t="shared" si="0"/>
        <v>0</v>
      </c>
      <c r="I29" s="170"/>
      <c r="J29" s="170"/>
      <c r="K29" s="170">
        <f t="shared" si="1"/>
        <v>0</v>
      </c>
      <c r="L29" s="170">
        <f t="shared" si="2"/>
        <v>0</v>
      </c>
      <c r="M29" s="105">
        <f t="shared" si="3"/>
        <v>0</v>
      </c>
      <c r="N29" s="105">
        <f t="shared" si="4"/>
        <v>0</v>
      </c>
      <c r="O29" s="105">
        <f t="shared" si="5"/>
        <v>0</v>
      </c>
      <c r="P29" s="105">
        <f t="shared" si="6"/>
        <v>0</v>
      </c>
    </row>
    <row r="30" spans="1:16" s="83" customFormat="1" ht="12" x14ac:dyDescent="0.2">
      <c r="A30" s="123" t="s">
        <v>7</v>
      </c>
      <c r="B30" s="53" t="s">
        <v>7</v>
      </c>
      <c r="C30" s="303" t="s">
        <v>8</v>
      </c>
      <c r="D30" s="304"/>
      <c r="E30" s="125" t="s">
        <v>7</v>
      </c>
      <c r="F30" s="53" t="s">
        <v>7</v>
      </c>
      <c r="G30" s="53" t="s">
        <v>7</v>
      </c>
      <c r="H30" s="53" t="s">
        <v>7</v>
      </c>
      <c r="I30" s="53" t="s">
        <v>7</v>
      </c>
      <c r="J30" s="53" t="s">
        <v>7</v>
      </c>
      <c r="K30" s="53" t="s">
        <v>7</v>
      </c>
      <c r="L30" s="124">
        <f>SUM(L13:L29)</f>
        <v>0</v>
      </c>
      <c r="M30" s="124">
        <f>SUM(M13:M29)</f>
        <v>0</v>
      </c>
      <c r="N30" s="124">
        <f>SUM(N13:N29)</f>
        <v>0</v>
      </c>
      <c r="O30" s="124">
        <f>SUM(O13:O29)</f>
        <v>0</v>
      </c>
      <c r="P30" s="124">
        <f>SUM(P13:P29)</f>
        <v>0</v>
      </c>
    </row>
    <row r="31" spans="1:16" s="168" customFormat="1" ht="16.5" customHeight="1" x14ac:dyDescent="0.25">
      <c r="A31" s="167" t="s">
        <v>7</v>
      </c>
      <c r="B31" s="164" t="s">
        <v>7</v>
      </c>
      <c r="C31" s="285" t="s">
        <v>151</v>
      </c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164"/>
      <c r="O31" s="61" t="s">
        <v>7</v>
      </c>
      <c r="P31" s="165">
        <f>N31</f>
        <v>0</v>
      </c>
    </row>
    <row r="32" spans="1:16" s="168" customFormat="1" ht="16.5" customHeight="1" x14ac:dyDescent="0.25">
      <c r="A32" s="167" t="s">
        <v>7</v>
      </c>
      <c r="B32" s="164" t="s">
        <v>7</v>
      </c>
      <c r="C32" s="283" t="s">
        <v>9</v>
      </c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284"/>
      <c r="O32" s="61" t="s">
        <v>7</v>
      </c>
      <c r="P32" s="165">
        <f>P30+P31</f>
        <v>0</v>
      </c>
    </row>
    <row r="33" spans="1:16" ht="15.75" customHeight="1" x14ac:dyDescent="0.25">
      <c r="A33" s="63" t="s">
        <v>7</v>
      </c>
      <c r="B33" s="64" t="s">
        <v>7</v>
      </c>
      <c r="C33" s="64" t="s">
        <v>7</v>
      </c>
      <c r="D33" s="267" t="s">
        <v>7</v>
      </c>
      <c r="E33" s="267"/>
      <c r="F33" s="267" t="s">
        <v>7</v>
      </c>
      <c r="G33" s="267"/>
      <c r="H33" s="267"/>
      <c r="I33" s="267" t="s">
        <v>7</v>
      </c>
      <c r="J33" s="267"/>
      <c r="K33" s="64" t="s">
        <v>7</v>
      </c>
      <c r="L33" s="64" t="s">
        <v>7</v>
      </c>
      <c r="M33" s="64" t="s">
        <v>7</v>
      </c>
      <c r="N33" s="65"/>
      <c r="P33" s="2" t="s">
        <v>7</v>
      </c>
    </row>
    <row r="34" spans="1:16" ht="27.75" customHeight="1" x14ac:dyDescent="0.25">
      <c r="A34" s="282" t="s">
        <v>268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</row>
    <row r="35" spans="1:16" ht="27.75" customHeight="1" x14ac:dyDescent="0.2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x14ac:dyDescent="0.25">
      <c r="A36" s="63" t="s">
        <v>10</v>
      </c>
      <c r="B36" s="66"/>
      <c r="C36" s="67"/>
      <c r="G36" s="63"/>
      <c r="H36" s="40"/>
      <c r="I36" s="68"/>
      <c r="J36" s="68"/>
      <c r="K36" s="66"/>
      <c r="L36" s="66"/>
      <c r="M36" s="66"/>
      <c r="N36" s="66"/>
      <c r="O36" s="66"/>
    </row>
    <row r="37" spans="1:16" x14ac:dyDescent="0.25">
      <c r="A37" s="69"/>
      <c r="B37" s="3"/>
      <c r="C37" s="70"/>
      <c r="G37" s="3"/>
      <c r="H37" s="3"/>
      <c r="I37" s="70"/>
      <c r="J37" s="3"/>
      <c r="K37" s="3"/>
      <c r="L37" s="3"/>
      <c r="M37" s="3"/>
      <c r="N37" s="3"/>
    </row>
    <row r="38" spans="1:16" x14ac:dyDescent="0.25">
      <c r="E38" s="64"/>
    </row>
    <row r="39" spans="1:16" ht="15" x14ac:dyDescent="0.25">
      <c r="A39" s="72" t="s">
        <v>7</v>
      </c>
      <c r="C39" s="43" t="s">
        <v>7</v>
      </c>
      <c r="D39" s="43" t="s">
        <v>7</v>
      </c>
    </row>
    <row r="40" spans="1:16" ht="15" x14ac:dyDescent="0.25">
      <c r="A40" s="73"/>
    </row>
  </sheetData>
  <mergeCells count="19">
    <mergeCell ref="M1:P1"/>
    <mergeCell ref="C30:D30"/>
    <mergeCell ref="C32:N32"/>
    <mergeCell ref="D33:E33"/>
    <mergeCell ref="F33:H33"/>
    <mergeCell ref="A2:P2"/>
    <mergeCell ref="I33:J33"/>
    <mergeCell ref="A3:P3"/>
    <mergeCell ref="D9:D10"/>
    <mergeCell ref="E9:E10"/>
    <mergeCell ref="F9:K9"/>
    <mergeCell ref="L9:P9"/>
    <mergeCell ref="C31:M31"/>
    <mergeCell ref="A8:I8"/>
    <mergeCell ref="A34:P34"/>
    <mergeCell ref="A4:P4"/>
    <mergeCell ref="A9:A10"/>
    <mergeCell ref="B9:B10"/>
    <mergeCell ref="C9:C10"/>
  </mergeCells>
  <phoneticPr fontId="3" type="noConversion"/>
  <pageMargins left="0.23622047244094491" right="0.2" top="0.9055118110236221" bottom="0.31496062992125984" header="0.51181102362204722" footer="0.51181102362204722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A3" sqref="A3:O3"/>
    </sheetView>
  </sheetViews>
  <sheetFormatPr defaultColWidth="7.6640625" defaultRowHeight="13.2" x14ac:dyDescent="0.25"/>
  <cols>
    <col min="1" max="1" width="6.77734375" style="195" customWidth="1"/>
    <col min="2" max="2" width="6.77734375" style="196" customWidth="1"/>
    <col min="3" max="3" width="45.33203125" style="196" customWidth="1"/>
    <col min="4" max="4" width="7.109375" style="187" customWidth="1"/>
    <col min="5" max="5" width="8.109375" style="195" customWidth="1"/>
    <col min="6" max="7" width="9" style="195" customWidth="1"/>
    <col min="8" max="8" width="9.77734375" style="195" customWidth="1"/>
    <col min="9" max="9" width="9.109375" style="195" customWidth="1"/>
    <col min="10" max="11" width="8.6640625" style="195" customWidth="1"/>
    <col min="12" max="12" width="9.33203125" style="195" customWidth="1"/>
    <col min="13" max="13" width="10.109375" style="195" customWidth="1"/>
    <col min="14" max="14" width="9.33203125" style="195" customWidth="1"/>
    <col min="15" max="15" width="9" style="195" customWidth="1"/>
    <col min="16" max="16" width="10.6640625" style="197" customWidth="1"/>
    <col min="17" max="250" width="9.33203125" style="196" customWidth="1"/>
    <col min="251" max="16384" width="7.6640625" style="196"/>
  </cols>
  <sheetData>
    <row r="1" spans="1:16" s="2" customFormat="1" ht="18" x14ac:dyDescent="0.35">
      <c r="A1" s="3"/>
      <c r="M1" s="171" t="s">
        <v>147</v>
      </c>
      <c r="N1" s="172"/>
      <c r="O1" s="172"/>
    </row>
    <row r="2" spans="1:16" s="2" customFormat="1" x14ac:dyDescent="0.25">
      <c r="A2" s="268" t="s">
        <v>244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1:16" s="2" customFormat="1" ht="15.6" x14ac:dyDescent="0.3">
      <c r="A3" s="259" t="s">
        <v>185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</row>
    <row r="4" spans="1:16" s="2" customFormat="1" ht="18" customHeight="1" x14ac:dyDescent="0.25">
      <c r="A4" s="265" t="s">
        <v>176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6" s="2" customFormat="1" ht="15.6" x14ac:dyDescent="0.25">
      <c r="A5" s="42" t="s">
        <v>14</v>
      </c>
      <c r="B5" s="42"/>
      <c r="D5" s="2" t="s">
        <v>24</v>
      </c>
    </row>
    <row r="6" spans="1:16" s="2" customFormat="1" ht="15.6" x14ac:dyDescent="0.25">
      <c r="A6" s="42" t="s">
        <v>15</v>
      </c>
      <c r="B6" s="42"/>
      <c r="D6" s="2" t="s">
        <v>68</v>
      </c>
    </row>
    <row r="7" spans="1:16" s="2" customFormat="1" ht="15.6" x14ac:dyDescent="0.25">
      <c r="A7" s="42" t="s">
        <v>170</v>
      </c>
      <c r="B7" s="42"/>
    </row>
    <row r="8" spans="1:16" s="2" customFormat="1" ht="15.6" x14ac:dyDescent="0.3">
      <c r="A8" s="269" t="s">
        <v>146</v>
      </c>
      <c r="B8" s="270"/>
      <c r="C8" s="270"/>
      <c r="D8" s="270"/>
      <c r="E8" s="270"/>
      <c r="F8" s="270"/>
      <c r="G8" s="270"/>
      <c r="H8" s="270"/>
    </row>
    <row r="9" spans="1:16" s="186" customFormat="1" ht="9" customHeight="1" x14ac:dyDescent="0.25">
      <c r="A9" s="179"/>
      <c r="B9" s="180"/>
      <c r="C9" s="180"/>
      <c r="D9" s="181"/>
      <c r="E9" s="182"/>
      <c r="F9" s="182"/>
      <c r="G9" s="182"/>
      <c r="H9" s="182"/>
      <c r="I9" s="182"/>
      <c r="J9" s="182"/>
      <c r="K9" s="182"/>
      <c r="L9" s="182"/>
      <c r="M9" s="182"/>
      <c r="N9" s="183"/>
      <c r="O9" s="184"/>
      <c r="P9" s="185"/>
    </row>
    <row r="10" spans="1:16" s="186" customFormat="1" ht="11.25" customHeight="1" x14ac:dyDescent="0.25">
      <c r="A10" s="309" t="s">
        <v>180</v>
      </c>
      <c r="B10" s="309" t="s">
        <v>181</v>
      </c>
      <c r="C10" s="310" t="s">
        <v>182</v>
      </c>
      <c r="D10" s="318" t="s">
        <v>177</v>
      </c>
      <c r="E10" s="319" t="s">
        <v>199</v>
      </c>
      <c r="F10" s="313" t="s">
        <v>179</v>
      </c>
      <c r="G10" s="313" t="s">
        <v>245</v>
      </c>
      <c r="H10" s="306" t="s">
        <v>258</v>
      </c>
      <c r="I10" s="307"/>
      <c r="J10" s="307"/>
      <c r="K10" s="308"/>
      <c r="L10" s="306" t="s">
        <v>259</v>
      </c>
      <c r="M10" s="307"/>
      <c r="N10" s="307"/>
      <c r="O10" s="307"/>
      <c r="P10" s="308"/>
    </row>
    <row r="11" spans="1:16" s="186" customFormat="1" ht="12.75" customHeight="1" x14ac:dyDescent="0.25">
      <c r="A11" s="309"/>
      <c r="B11" s="309"/>
      <c r="C11" s="310"/>
      <c r="D11" s="318"/>
      <c r="E11" s="319" t="s">
        <v>178</v>
      </c>
      <c r="F11" s="314"/>
      <c r="G11" s="314"/>
      <c r="H11" s="311" t="s">
        <v>246</v>
      </c>
      <c r="I11" s="311" t="s">
        <v>247</v>
      </c>
      <c r="J11" s="311" t="s">
        <v>248</v>
      </c>
      <c r="K11" s="311" t="s">
        <v>249</v>
      </c>
      <c r="L11" s="311" t="s">
        <v>250</v>
      </c>
      <c r="M11" s="311" t="s">
        <v>251</v>
      </c>
      <c r="N11" s="311" t="s">
        <v>247</v>
      </c>
      <c r="O11" s="311" t="s">
        <v>248</v>
      </c>
      <c r="P11" s="316" t="s">
        <v>252</v>
      </c>
    </row>
    <row r="12" spans="1:16" s="186" customFormat="1" x14ac:dyDescent="0.25">
      <c r="A12" s="309"/>
      <c r="B12" s="309"/>
      <c r="C12" s="310"/>
      <c r="D12" s="318"/>
      <c r="E12" s="319"/>
      <c r="F12" s="315"/>
      <c r="G12" s="315"/>
      <c r="H12" s="312"/>
      <c r="I12" s="312"/>
      <c r="J12" s="312"/>
      <c r="K12" s="312"/>
      <c r="L12" s="312"/>
      <c r="M12" s="312"/>
      <c r="N12" s="312"/>
      <c r="O12" s="312"/>
      <c r="P12" s="317"/>
    </row>
    <row r="13" spans="1:16" s="193" customFormat="1" ht="9" customHeight="1" x14ac:dyDescent="0.2">
      <c r="A13" s="188">
        <v>1</v>
      </c>
      <c r="B13" s="189">
        <v>2</v>
      </c>
      <c r="C13" s="189">
        <v>3</v>
      </c>
      <c r="D13" s="190">
        <v>4</v>
      </c>
      <c r="E13" s="190">
        <v>5</v>
      </c>
      <c r="F13" s="190">
        <v>6</v>
      </c>
      <c r="G13" s="190">
        <v>7</v>
      </c>
      <c r="H13" s="190">
        <v>8</v>
      </c>
      <c r="I13" s="190">
        <v>9</v>
      </c>
      <c r="J13" s="190">
        <v>10</v>
      </c>
      <c r="K13" s="190">
        <v>11</v>
      </c>
      <c r="L13" s="191">
        <v>12</v>
      </c>
      <c r="M13" s="190">
        <v>13</v>
      </c>
      <c r="N13" s="190">
        <v>14</v>
      </c>
      <c r="O13" s="190">
        <v>15</v>
      </c>
      <c r="P13" s="192">
        <v>16</v>
      </c>
    </row>
    <row r="14" spans="1:16" s="186" customFormat="1" x14ac:dyDescent="0.25">
      <c r="A14" s="199"/>
      <c r="B14" s="200"/>
      <c r="C14" s="200"/>
      <c r="D14" s="201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3"/>
    </row>
    <row r="15" spans="1:16" s="198" customFormat="1" ht="24" customHeight="1" x14ac:dyDescent="0.2">
      <c r="A15" s="204">
        <v>1</v>
      </c>
      <c r="B15" s="205"/>
      <c r="C15" s="206" t="s">
        <v>186</v>
      </c>
      <c r="D15" s="207" t="s">
        <v>187</v>
      </c>
      <c r="E15" s="217">
        <v>1</v>
      </c>
      <c r="F15" s="217"/>
      <c r="G15" s="217"/>
      <c r="H15" s="218">
        <f>F15*G15</f>
        <v>0</v>
      </c>
      <c r="I15" s="218"/>
      <c r="J15" s="218"/>
      <c r="K15" s="218">
        <f>H15+I15+J15</f>
        <v>0</v>
      </c>
      <c r="L15" s="218">
        <f>F15*E15</f>
        <v>0</v>
      </c>
      <c r="M15" s="218">
        <f>ROUNDUP(E15*H15,3)</f>
        <v>0</v>
      </c>
      <c r="N15" s="218">
        <f>ROUNDUP(E15*I15,3)</f>
        <v>0</v>
      </c>
      <c r="O15" s="218">
        <f>ROUNDUP(E15*J15,3)</f>
        <v>0</v>
      </c>
      <c r="P15" s="218">
        <f>SUM(M15:O15)</f>
        <v>0</v>
      </c>
    </row>
    <row r="16" spans="1:16" s="198" customFormat="1" ht="26.25" customHeight="1" x14ac:dyDescent="0.2">
      <c r="A16" s="204">
        <v>2</v>
      </c>
      <c r="B16" s="205"/>
      <c r="C16" s="206" t="s">
        <v>195</v>
      </c>
      <c r="D16" s="207" t="s">
        <v>187</v>
      </c>
      <c r="E16" s="217">
        <v>1</v>
      </c>
      <c r="F16" s="217"/>
      <c r="G16" s="217"/>
      <c r="H16" s="218">
        <f t="shared" ref="H16:H24" si="0">F16*G16</f>
        <v>0</v>
      </c>
      <c r="I16" s="218"/>
      <c r="J16" s="218"/>
      <c r="K16" s="218">
        <f t="shared" ref="K16:K24" si="1">H16+I16+J16</f>
        <v>0</v>
      </c>
      <c r="L16" s="218">
        <f t="shared" ref="L16:L23" si="2">F16*E16</f>
        <v>0</v>
      </c>
      <c r="M16" s="218">
        <f t="shared" ref="M16:M23" si="3">ROUNDUP(E16*H16,3)</f>
        <v>0</v>
      </c>
      <c r="N16" s="218">
        <f t="shared" ref="N16:N23" si="4">ROUNDUP(E16*I16,3)</f>
        <v>0</v>
      </c>
      <c r="O16" s="218">
        <f t="shared" ref="O16:O23" si="5">ROUNDUP(E16*J16,3)</f>
        <v>0</v>
      </c>
      <c r="P16" s="218">
        <f t="shared" ref="P16:P23" si="6">SUM(M16:O16)</f>
        <v>0</v>
      </c>
    </row>
    <row r="17" spans="1:16" s="198" customFormat="1" ht="26.25" customHeight="1" x14ac:dyDescent="0.2">
      <c r="A17" s="204">
        <v>3</v>
      </c>
      <c r="B17" s="210"/>
      <c r="C17" s="206" t="s">
        <v>196</v>
      </c>
      <c r="D17" s="207" t="s">
        <v>187</v>
      </c>
      <c r="E17" s="217">
        <v>1</v>
      </c>
      <c r="F17" s="217"/>
      <c r="G17" s="217"/>
      <c r="H17" s="218">
        <f t="shared" si="0"/>
        <v>0</v>
      </c>
      <c r="I17" s="218"/>
      <c r="J17" s="218"/>
      <c r="K17" s="218">
        <f t="shared" si="1"/>
        <v>0</v>
      </c>
      <c r="L17" s="218">
        <f t="shared" si="2"/>
        <v>0</v>
      </c>
      <c r="M17" s="218">
        <f t="shared" si="3"/>
        <v>0</v>
      </c>
      <c r="N17" s="218">
        <f t="shared" si="4"/>
        <v>0</v>
      </c>
      <c r="O17" s="218">
        <f t="shared" si="5"/>
        <v>0</v>
      </c>
      <c r="P17" s="218">
        <f t="shared" si="6"/>
        <v>0</v>
      </c>
    </row>
    <row r="18" spans="1:16" s="198" customFormat="1" ht="24" customHeight="1" x14ac:dyDescent="0.2">
      <c r="A18" s="204">
        <v>4</v>
      </c>
      <c r="B18" s="210"/>
      <c r="C18" s="206" t="s">
        <v>197</v>
      </c>
      <c r="D18" s="207" t="s">
        <v>187</v>
      </c>
      <c r="E18" s="217">
        <v>1</v>
      </c>
      <c r="F18" s="217"/>
      <c r="G18" s="217"/>
      <c r="H18" s="218">
        <f t="shared" si="0"/>
        <v>0</v>
      </c>
      <c r="I18" s="218"/>
      <c r="J18" s="218"/>
      <c r="K18" s="218">
        <f t="shared" si="1"/>
        <v>0</v>
      </c>
      <c r="L18" s="218">
        <f>F18*E18</f>
        <v>0</v>
      </c>
      <c r="M18" s="218">
        <f>ROUNDUP(E18*H18,3)</f>
        <v>0</v>
      </c>
      <c r="N18" s="218">
        <f>ROUNDUP(E18*I18,3)</f>
        <v>0</v>
      </c>
      <c r="O18" s="218">
        <f>ROUNDUP(E18*J18,3)</f>
        <v>0</v>
      </c>
      <c r="P18" s="218">
        <f>SUM(M18:O18)</f>
        <v>0</v>
      </c>
    </row>
    <row r="19" spans="1:16" s="198" customFormat="1" ht="27" customHeight="1" x14ac:dyDescent="0.2">
      <c r="A19" s="204">
        <v>5</v>
      </c>
      <c r="B19" s="205"/>
      <c r="C19" s="206" t="s">
        <v>193</v>
      </c>
      <c r="D19" s="207" t="s">
        <v>187</v>
      </c>
      <c r="E19" s="217">
        <v>1</v>
      </c>
      <c r="F19" s="217"/>
      <c r="G19" s="217"/>
      <c r="H19" s="218">
        <f t="shared" si="0"/>
        <v>0</v>
      </c>
      <c r="I19" s="218"/>
      <c r="J19" s="218"/>
      <c r="K19" s="218">
        <f t="shared" si="1"/>
        <v>0</v>
      </c>
      <c r="L19" s="218">
        <f>F19*E19</f>
        <v>0</v>
      </c>
      <c r="M19" s="218">
        <f>ROUNDUP(E19*H19,3)</f>
        <v>0</v>
      </c>
      <c r="N19" s="218">
        <f>ROUNDUP(E19*I19,3)</f>
        <v>0</v>
      </c>
      <c r="O19" s="218">
        <f>ROUNDUP(E19*J19,3)</f>
        <v>0</v>
      </c>
      <c r="P19" s="218">
        <f>SUM(M19:O19)</f>
        <v>0</v>
      </c>
    </row>
    <row r="20" spans="1:16" s="198" customFormat="1" ht="14.25" customHeight="1" x14ac:dyDescent="0.2">
      <c r="A20" s="204">
        <v>6</v>
      </c>
      <c r="B20" s="205"/>
      <c r="C20" s="206" t="s">
        <v>192</v>
      </c>
      <c r="D20" s="207" t="s">
        <v>187</v>
      </c>
      <c r="E20" s="217">
        <v>1</v>
      </c>
      <c r="F20" s="217"/>
      <c r="G20" s="217"/>
      <c r="H20" s="218">
        <f t="shared" si="0"/>
        <v>0</v>
      </c>
      <c r="I20" s="218"/>
      <c r="J20" s="218"/>
      <c r="K20" s="218">
        <f t="shared" si="1"/>
        <v>0</v>
      </c>
      <c r="L20" s="218">
        <f t="shared" si="2"/>
        <v>0</v>
      </c>
      <c r="M20" s="218">
        <f t="shared" si="3"/>
        <v>0</v>
      </c>
      <c r="N20" s="218">
        <f t="shared" si="4"/>
        <v>0</v>
      </c>
      <c r="O20" s="218">
        <f t="shared" si="5"/>
        <v>0</v>
      </c>
      <c r="P20" s="218">
        <f t="shared" si="6"/>
        <v>0</v>
      </c>
    </row>
    <row r="21" spans="1:16" s="198" customFormat="1" ht="22.5" customHeight="1" x14ac:dyDescent="0.2">
      <c r="A21" s="204">
        <v>7</v>
      </c>
      <c r="B21" s="210"/>
      <c r="C21" s="206" t="s">
        <v>191</v>
      </c>
      <c r="D21" s="207" t="s">
        <v>187</v>
      </c>
      <c r="E21" s="217">
        <v>1</v>
      </c>
      <c r="F21" s="217"/>
      <c r="G21" s="217"/>
      <c r="H21" s="218">
        <f t="shared" si="0"/>
        <v>0</v>
      </c>
      <c r="I21" s="218"/>
      <c r="J21" s="218"/>
      <c r="K21" s="218">
        <f t="shared" si="1"/>
        <v>0</v>
      </c>
      <c r="L21" s="218">
        <f t="shared" si="2"/>
        <v>0</v>
      </c>
      <c r="M21" s="218">
        <f t="shared" si="3"/>
        <v>0</v>
      </c>
      <c r="N21" s="218">
        <f t="shared" si="4"/>
        <v>0</v>
      </c>
      <c r="O21" s="218">
        <f t="shared" si="5"/>
        <v>0</v>
      </c>
      <c r="P21" s="218">
        <f t="shared" si="6"/>
        <v>0</v>
      </c>
    </row>
    <row r="22" spans="1:16" s="198" customFormat="1" ht="25.5" customHeight="1" x14ac:dyDescent="0.2">
      <c r="A22" s="204">
        <v>8</v>
      </c>
      <c r="B22" s="205"/>
      <c r="C22" s="206" t="s">
        <v>190</v>
      </c>
      <c r="D22" s="207" t="s">
        <v>187</v>
      </c>
      <c r="E22" s="217">
        <v>1</v>
      </c>
      <c r="F22" s="217"/>
      <c r="G22" s="217"/>
      <c r="H22" s="218">
        <f t="shared" si="0"/>
        <v>0</v>
      </c>
      <c r="I22" s="218"/>
      <c r="J22" s="218"/>
      <c r="K22" s="218">
        <f t="shared" si="1"/>
        <v>0</v>
      </c>
      <c r="L22" s="218">
        <f t="shared" si="2"/>
        <v>0</v>
      </c>
      <c r="M22" s="218">
        <f t="shared" si="3"/>
        <v>0</v>
      </c>
      <c r="N22" s="218">
        <f t="shared" si="4"/>
        <v>0</v>
      </c>
      <c r="O22" s="218">
        <f t="shared" si="5"/>
        <v>0</v>
      </c>
      <c r="P22" s="218">
        <f t="shared" si="6"/>
        <v>0</v>
      </c>
    </row>
    <row r="23" spans="1:16" s="198" customFormat="1" ht="26.25" customHeight="1" x14ac:dyDescent="0.2">
      <c r="A23" s="204">
        <v>9</v>
      </c>
      <c r="B23" s="210"/>
      <c r="C23" s="206" t="s">
        <v>189</v>
      </c>
      <c r="D23" s="207" t="s">
        <v>187</v>
      </c>
      <c r="E23" s="217">
        <v>1</v>
      </c>
      <c r="F23" s="217"/>
      <c r="G23" s="217"/>
      <c r="H23" s="218">
        <f t="shared" si="0"/>
        <v>0</v>
      </c>
      <c r="I23" s="218"/>
      <c r="J23" s="218"/>
      <c r="K23" s="218">
        <f t="shared" si="1"/>
        <v>0</v>
      </c>
      <c r="L23" s="218">
        <f t="shared" si="2"/>
        <v>0</v>
      </c>
      <c r="M23" s="218">
        <f t="shared" si="3"/>
        <v>0</v>
      </c>
      <c r="N23" s="218">
        <f t="shared" si="4"/>
        <v>0</v>
      </c>
      <c r="O23" s="218">
        <f t="shared" si="5"/>
        <v>0</v>
      </c>
      <c r="P23" s="218">
        <f t="shared" si="6"/>
        <v>0</v>
      </c>
    </row>
    <row r="24" spans="1:16" s="198" customFormat="1" ht="11.25" customHeight="1" x14ac:dyDescent="0.2">
      <c r="A24" s="204">
        <v>10</v>
      </c>
      <c r="B24" s="210"/>
      <c r="C24" s="206" t="s">
        <v>188</v>
      </c>
      <c r="D24" s="207" t="s">
        <v>187</v>
      </c>
      <c r="E24" s="208">
        <v>1</v>
      </c>
      <c r="F24" s="208"/>
      <c r="G24" s="208"/>
      <c r="H24" s="209">
        <f t="shared" si="0"/>
        <v>0</v>
      </c>
      <c r="I24" s="209"/>
      <c r="J24" s="209"/>
      <c r="K24" s="209">
        <f t="shared" si="1"/>
        <v>0</v>
      </c>
      <c r="L24" s="209">
        <f>F24*E24</f>
        <v>0</v>
      </c>
      <c r="M24" s="209">
        <f>ROUNDUP(E24*H24,3)</f>
        <v>0</v>
      </c>
      <c r="N24" s="209">
        <f>ROUNDUP(E24*I24,3)</f>
        <v>0</v>
      </c>
      <c r="O24" s="209">
        <f>ROUNDUP(E24*J24,3)</f>
        <v>0</v>
      </c>
      <c r="P24" s="209">
        <f>SUM(M24:O24)</f>
        <v>0</v>
      </c>
    </row>
    <row r="25" spans="1:16" s="194" customFormat="1" x14ac:dyDescent="0.25">
      <c r="A25" s="211"/>
      <c r="B25" s="211"/>
      <c r="C25" s="212" t="s">
        <v>184</v>
      </c>
      <c r="D25" s="48"/>
      <c r="E25" s="213"/>
      <c r="F25" s="213"/>
      <c r="G25" s="213"/>
      <c r="H25" s="213"/>
      <c r="I25" s="213"/>
      <c r="J25" s="213"/>
      <c r="K25" s="213"/>
      <c r="L25" s="214">
        <f>SUM(L15:L24)</f>
        <v>0</v>
      </c>
      <c r="M25" s="214">
        <f>SUM(M15:M24)</f>
        <v>0</v>
      </c>
      <c r="N25" s="214">
        <f>SUM(N15:N24)</f>
        <v>0</v>
      </c>
      <c r="O25" s="214">
        <f>SUM(O15:O24)</f>
        <v>0</v>
      </c>
      <c r="P25" s="214">
        <f>SUM(M25:O25)</f>
        <v>0</v>
      </c>
    </row>
    <row r="26" spans="1:16" s="168" customFormat="1" ht="16.5" customHeight="1" x14ac:dyDescent="0.25">
      <c r="A26" s="167" t="s">
        <v>7</v>
      </c>
      <c r="B26" s="164" t="s">
        <v>7</v>
      </c>
      <c r="C26" s="285" t="s">
        <v>151</v>
      </c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164"/>
      <c r="O26" s="61" t="s">
        <v>7</v>
      </c>
      <c r="P26" s="165">
        <f>N26</f>
        <v>0</v>
      </c>
    </row>
    <row r="27" spans="1:16" s="168" customFormat="1" ht="16.5" customHeight="1" x14ac:dyDescent="0.25">
      <c r="A27" s="167" t="s">
        <v>7</v>
      </c>
      <c r="B27" s="164" t="s">
        <v>7</v>
      </c>
      <c r="C27" s="283" t="s">
        <v>9</v>
      </c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284"/>
      <c r="O27" s="61" t="s">
        <v>7</v>
      </c>
      <c r="P27" s="165">
        <f>P25+P26</f>
        <v>0</v>
      </c>
    </row>
    <row r="30" spans="1:16" s="2" customFormat="1" x14ac:dyDescent="0.25">
      <c r="A30" s="63" t="s">
        <v>10</v>
      </c>
      <c r="B30" s="66"/>
      <c r="C30" s="67"/>
      <c r="G30" s="63"/>
      <c r="H30" s="40"/>
      <c r="I30" s="68"/>
      <c r="J30" s="68"/>
      <c r="K30" s="66"/>
      <c r="L30" s="66"/>
      <c r="M30" s="66"/>
      <c r="N30" s="66"/>
      <c r="O30" s="66"/>
    </row>
    <row r="31" spans="1:16" s="2" customFormat="1" x14ac:dyDescent="0.25">
      <c r="A31" s="69"/>
      <c r="B31" s="3"/>
      <c r="C31" s="70" t="s">
        <v>11</v>
      </c>
      <c r="G31" s="3"/>
      <c r="H31" s="3"/>
      <c r="I31" s="70"/>
      <c r="J31" s="3"/>
      <c r="K31" s="3"/>
      <c r="L31" s="3"/>
      <c r="M31" s="3"/>
      <c r="N31" s="3"/>
    </row>
  </sheetData>
  <mergeCells count="24">
    <mergeCell ref="A2:O2"/>
    <mergeCell ref="A3:O3"/>
    <mergeCell ref="A4:O4"/>
    <mergeCell ref="A8:H8"/>
    <mergeCell ref="L11:L12"/>
    <mergeCell ref="M11:M12"/>
    <mergeCell ref="D10:D12"/>
    <mergeCell ref="E10:E12"/>
    <mergeCell ref="C27:N27"/>
    <mergeCell ref="L10:P10"/>
    <mergeCell ref="A10:A12"/>
    <mergeCell ref="B10:B12"/>
    <mergeCell ref="C10:C12"/>
    <mergeCell ref="K11:K12"/>
    <mergeCell ref="F10:F12"/>
    <mergeCell ref="G10:G12"/>
    <mergeCell ref="N11:N12"/>
    <mergeCell ref="O11:O12"/>
    <mergeCell ref="P11:P12"/>
    <mergeCell ref="C26:M26"/>
    <mergeCell ref="H10:K10"/>
    <mergeCell ref="H11:H12"/>
    <mergeCell ref="I11:I12"/>
    <mergeCell ref="J11:J12"/>
  </mergeCells>
  <pageMargins left="0.23622047244094491" right="0.19685039370078741" top="0.19685039370078741" bottom="0.27559055118110237" header="0.19685039370078741" footer="0.31496062992125984"/>
  <pageSetup paperSize="9" scale="9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35"/>
  <sheetViews>
    <sheetView tabSelected="1" workbookViewId="0">
      <selection activeCell="H16" sqref="H16"/>
    </sheetView>
  </sheetViews>
  <sheetFormatPr defaultColWidth="9.33203125" defaultRowHeight="13.2" x14ac:dyDescent="0.25"/>
  <cols>
    <col min="1" max="1" width="5.6640625" style="2" customWidth="1"/>
    <col min="2" max="2" width="8.77734375" style="2" customWidth="1"/>
    <col min="3" max="3" width="34" style="2" customWidth="1"/>
    <col min="4" max="4" width="10.44140625" style="2" customWidth="1"/>
    <col min="5" max="5" width="10" style="2" customWidth="1"/>
    <col min="6" max="6" width="10.6640625" style="2" customWidth="1"/>
    <col min="7" max="7" width="11.109375" style="2" customWidth="1"/>
    <col min="8" max="8" width="12.109375" style="2" customWidth="1"/>
    <col min="9" max="9" width="11.33203125" style="2" customWidth="1"/>
    <col min="10" max="16384" width="9.33203125" style="2"/>
  </cols>
  <sheetData>
    <row r="1" spans="1:194" ht="18" x14ac:dyDescent="0.35">
      <c r="A1" s="253"/>
      <c r="B1" s="254"/>
      <c r="C1" s="254"/>
      <c r="D1" s="254"/>
      <c r="E1" s="253" t="s">
        <v>147</v>
      </c>
      <c r="F1" s="320"/>
      <c r="G1" s="320"/>
      <c r="H1" s="320"/>
      <c r="I1" s="215"/>
      <c r="J1" s="216"/>
      <c r="K1" s="253"/>
      <c r="L1" s="254"/>
      <c r="M1" s="254"/>
      <c r="N1" s="254"/>
      <c r="O1" s="253"/>
      <c r="P1" s="254"/>
      <c r="Q1" s="254"/>
      <c r="R1" s="254"/>
      <c r="S1" s="253"/>
      <c r="T1" s="254"/>
      <c r="U1" s="254"/>
      <c r="V1" s="254"/>
      <c r="W1" s="253"/>
      <c r="X1" s="254"/>
      <c r="Y1" s="254"/>
      <c r="Z1" s="254"/>
      <c r="AA1" s="253"/>
      <c r="AB1" s="254"/>
      <c r="AC1" s="254"/>
      <c r="AD1" s="254"/>
      <c r="AE1" s="253"/>
      <c r="AF1" s="254"/>
      <c r="AG1" s="254"/>
      <c r="AH1" s="254"/>
      <c r="AI1" s="253"/>
      <c r="AJ1" s="254"/>
      <c r="AK1" s="254"/>
      <c r="AL1" s="254"/>
      <c r="AM1" s="253"/>
      <c r="AN1" s="254"/>
      <c r="AO1" s="254"/>
      <c r="AP1" s="254"/>
      <c r="AQ1" s="253"/>
      <c r="AR1" s="254"/>
      <c r="AS1" s="254"/>
      <c r="AT1" s="254"/>
      <c r="AU1" s="253"/>
      <c r="AV1" s="254"/>
      <c r="AW1" s="254"/>
      <c r="AX1" s="254"/>
      <c r="AY1" s="253"/>
      <c r="AZ1" s="254"/>
      <c r="BA1" s="254"/>
      <c r="BB1" s="254"/>
      <c r="BC1" s="253"/>
      <c r="BD1" s="254"/>
      <c r="BE1" s="254"/>
      <c r="BF1" s="254"/>
      <c r="BG1" s="253"/>
      <c r="BH1" s="254"/>
      <c r="BI1" s="254"/>
      <c r="BJ1" s="254"/>
      <c r="BK1" s="253"/>
      <c r="BL1" s="254"/>
      <c r="BM1" s="254"/>
      <c r="BN1" s="254"/>
      <c r="BO1" s="253"/>
      <c r="BP1" s="254"/>
      <c r="BQ1" s="254"/>
      <c r="BR1" s="254"/>
      <c r="BS1" s="253"/>
      <c r="BT1" s="254"/>
      <c r="BU1" s="254"/>
      <c r="BV1" s="254"/>
      <c r="BW1" s="253"/>
      <c r="BX1" s="254"/>
      <c r="BY1" s="254"/>
      <c r="BZ1" s="254"/>
      <c r="CA1" s="253"/>
      <c r="CB1" s="254"/>
      <c r="CC1" s="254"/>
      <c r="CD1" s="254"/>
      <c r="CE1" s="253"/>
      <c r="CF1" s="254"/>
      <c r="CG1" s="254"/>
      <c r="CH1" s="254"/>
      <c r="CI1" s="253"/>
      <c r="CJ1" s="254"/>
      <c r="CK1" s="254"/>
      <c r="CL1" s="254"/>
      <c r="CM1" s="253"/>
      <c r="CN1" s="254"/>
      <c r="CO1" s="254"/>
      <c r="CP1" s="254"/>
      <c r="CQ1" s="253"/>
      <c r="CR1" s="254"/>
      <c r="CS1" s="254"/>
      <c r="CT1" s="254"/>
      <c r="CU1" s="253"/>
      <c r="CV1" s="254"/>
      <c r="CW1" s="254"/>
      <c r="CX1" s="254"/>
      <c r="CY1" s="253"/>
      <c r="CZ1" s="254"/>
      <c r="DA1" s="254"/>
      <c r="DB1" s="254"/>
      <c r="DC1" s="253"/>
      <c r="DD1" s="254"/>
      <c r="DE1" s="254"/>
      <c r="DF1" s="254"/>
      <c r="DG1" s="253"/>
      <c r="DH1" s="254"/>
      <c r="DI1" s="254"/>
      <c r="DJ1" s="254"/>
      <c r="DK1" s="253"/>
      <c r="DL1" s="254"/>
      <c r="DM1" s="254"/>
      <c r="DN1" s="254"/>
      <c r="DO1" s="253"/>
      <c r="DP1" s="254"/>
      <c r="DQ1" s="254"/>
      <c r="DR1" s="254"/>
      <c r="DS1" s="253"/>
      <c r="DT1" s="254"/>
      <c r="DU1" s="254"/>
      <c r="DV1" s="254"/>
      <c r="DW1" s="253"/>
      <c r="DX1" s="254"/>
      <c r="DY1" s="254"/>
      <c r="DZ1" s="254"/>
      <c r="EA1" s="253"/>
      <c r="EB1" s="254"/>
      <c r="EC1" s="254"/>
      <c r="ED1" s="254"/>
      <c r="EE1" s="253"/>
      <c r="EF1" s="254"/>
      <c r="EG1" s="254"/>
      <c r="EH1" s="254"/>
      <c r="EI1" s="253"/>
      <c r="EJ1" s="254"/>
      <c r="EK1" s="254"/>
      <c r="EL1" s="254"/>
      <c r="EM1" s="253"/>
      <c r="EN1" s="254"/>
      <c r="EO1" s="254"/>
      <c r="EP1" s="254"/>
      <c r="EQ1" s="253"/>
      <c r="ER1" s="254"/>
      <c r="ES1" s="254"/>
      <c r="ET1" s="254"/>
      <c r="EU1" s="253"/>
      <c r="EV1" s="254"/>
      <c r="EW1" s="254"/>
      <c r="EX1" s="254"/>
      <c r="EY1" s="253"/>
      <c r="EZ1" s="254"/>
      <c r="FA1" s="254"/>
      <c r="FB1" s="254"/>
      <c r="FC1" s="253"/>
      <c r="FD1" s="254"/>
      <c r="FE1" s="254"/>
      <c r="FF1" s="254"/>
      <c r="FG1" s="253"/>
      <c r="FH1" s="254"/>
      <c r="FI1" s="254"/>
      <c r="FJ1" s="254"/>
      <c r="FK1" s="253"/>
      <c r="FL1" s="254"/>
      <c r="FM1" s="254"/>
      <c r="FN1" s="254"/>
      <c r="FO1" s="253"/>
      <c r="FP1" s="254"/>
      <c r="FQ1" s="254"/>
      <c r="FR1" s="254"/>
      <c r="FS1" s="253"/>
      <c r="FT1" s="254"/>
      <c r="FU1" s="254"/>
      <c r="FV1" s="254"/>
      <c r="FW1" s="253"/>
      <c r="FX1" s="254"/>
      <c r="FY1" s="254"/>
      <c r="FZ1" s="254"/>
      <c r="GA1" s="253"/>
      <c r="GB1" s="254"/>
      <c r="GC1" s="254"/>
      <c r="GD1" s="254"/>
      <c r="GE1" s="253"/>
      <c r="GF1" s="254"/>
      <c r="GG1" s="254"/>
      <c r="GH1" s="254"/>
      <c r="GI1" s="253"/>
      <c r="GJ1" s="254"/>
      <c r="GK1" s="254"/>
      <c r="GL1" s="254"/>
    </row>
    <row r="2" spans="1:194" ht="52.5" customHeight="1" x14ac:dyDescent="0.25">
      <c r="A2" s="322" t="s">
        <v>265</v>
      </c>
      <c r="B2" s="322"/>
      <c r="C2" s="322"/>
      <c r="D2" s="322"/>
      <c r="E2" s="322"/>
      <c r="F2" s="322"/>
      <c r="G2" s="322"/>
      <c r="H2" s="322"/>
    </row>
    <row r="3" spans="1:194" ht="16.8" x14ac:dyDescent="0.3">
      <c r="A3" s="321" t="s">
        <v>17</v>
      </c>
      <c r="B3" s="321"/>
      <c r="C3" s="321"/>
      <c r="D3" s="321"/>
      <c r="E3" s="321"/>
      <c r="F3" s="321"/>
      <c r="G3" s="321"/>
      <c r="H3" s="321"/>
      <c r="I3" s="321"/>
    </row>
    <row r="4" spans="1:194" ht="18.75" customHeight="1" x14ac:dyDescent="0.25">
      <c r="A4" s="265" t="s">
        <v>165</v>
      </c>
      <c r="B4" s="265"/>
      <c r="C4" s="265"/>
      <c r="D4" s="265"/>
      <c r="E4" s="265"/>
      <c r="F4" s="265"/>
      <c r="G4" s="265"/>
      <c r="H4" s="265"/>
      <c r="I4" s="265"/>
    </row>
    <row r="5" spans="1:194" ht="12.75" customHeight="1" x14ac:dyDescent="0.25">
      <c r="A5" s="266" t="s">
        <v>13</v>
      </c>
      <c r="B5" s="266"/>
      <c r="C5" s="266"/>
      <c r="D5" s="266"/>
      <c r="E5" s="266"/>
      <c r="F5" s="266"/>
      <c r="G5" s="266"/>
      <c r="H5" s="266"/>
      <c r="I5" s="266"/>
    </row>
    <row r="6" spans="1:194" s="122" customFormat="1" ht="13.8" x14ac:dyDescent="0.25">
      <c r="A6" s="176" t="s">
        <v>14</v>
      </c>
      <c r="B6" s="176"/>
      <c r="C6" s="177"/>
      <c r="D6" s="122" t="s">
        <v>24</v>
      </c>
    </row>
    <row r="7" spans="1:194" s="122" customFormat="1" ht="13.8" x14ac:dyDescent="0.25">
      <c r="A7" s="176" t="s">
        <v>15</v>
      </c>
      <c r="B7" s="176"/>
      <c r="C7" s="177"/>
      <c r="D7" s="122" t="s">
        <v>68</v>
      </c>
    </row>
    <row r="8" spans="1:194" s="121" customFormat="1" ht="13.8" x14ac:dyDescent="0.25">
      <c r="A8" s="176" t="s">
        <v>198</v>
      </c>
      <c r="B8" s="176"/>
      <c r="C8" s="178"/>
    </row>
    <row r="9" spans="1:194" s="122" customFormat="1" ht="13.8" x14ac:dyDescent="0.25">
      <c r="A9" s="323" t="s">
        <v>148</v>
      </c>
      <c r="B9" s="324"/>
      <c r="C9" s="324"/>
      <c r="D9" s="324"/>
      <c r="E9" s="324"/>
      <c r="F9" s="324"/>
      <c r="G9" s="324"/>
      <c r="H9" s="324"/>
      <c r="I9" s="324"/>
    </row>
    <row r="10" spans="1:194" ht="12" customHeight="1" x14ac:dyDescent="0.25">
      <c r="A10" s="126"/>
      <c r="B10" s="126"/>
    </row>
    <row r="11" spans="1:194" ht="12.75" customHeight="1" x14ac:dyDescent="0.25">
      <c r="A11" s="326" t="s">
        <v>166</v>
      </c>
      <c r="B11" s="326" t="s">
        <v>18</v>
      </c>
      <c r="C11" s="326" t="s">
        <v>12</v>
      </c>
      <c r="D11" s="326" t="s">
        <v>253</v>
      </c>
      <c r="E11" s="327" t="s">
        <v>19</v>
      </c>
      <c r="F11" s="328"/>
      <c r="G11" s="328"/>
      <c r="H11" s="329"/>
      <c r="I11" s="326" t="s">
        <v>20</v>
      </c>
    </row>
    <row r="12" spans="1:194" s="91" customFormat="1" ht="36" x14ac:dyDescent="0.25">
      <c r="A12" s="326"/>
      <c r="B12" s="326"/>
      <c r="C12" s="326"/>
      <c r="D12" s="326"/>
      <c r="E12" s="46" t="s">
        <v>254</v>
      </c>
      <c r="F12" s="46" t="s">
        <v>255</v>
      </c>
      <c r="G12" s="46" t="s">
        <v>256</v>
      </c>
      <c r="H12" s="46" t="s">
        <v>257</v>
      </c>
      <c r="I12" s="326"/>
    </row>
    <row r="13" spans="1:194" ht="18.75" customHeight="1" x14ac:dyDescent="0.25">
      <c r="A13" s="127"/>
      <c r="B13" s="127"/>
      <c r="C13" s="219" t="s">
        <v>62</v>
      </c>
      <c r="D13" s="128"/>
      <c r="E13" s="127"/>
      <c r="F13" s="127"/>
      <c r="G13" s="127"/>
      <c r="H13" s="127"/>
      <c r="I13" s="127"/>
    </row>
    <row r="14" spans="1:194" ht="18" customHeight="1" x14ac:dyDescent="0.25">
      <c r="A14" s="120">
        <v>1</v>
      </c>
      <c r="B14" s="129" t="s">
        <v>64</v>
      </c>
      <c r="C14" s="130" t="s">
        <v>59</v>
      </c>
      <c r="D14" s="131">
        <f>'1-1'!P47</f>
        <v>0</v>
      </c>
      <c r="E14" s="128">
        <f>'1-1'!M45</f>
        <v>0</v>
      </c>
      <c r="F14" s="128">
        <f>'1-1'!N45</f>
        <v>0</v>
      </c>
      <c r="G14" s="128">
        <f>'1-1'!O45</f>
        <v>0</v>
      </c>
      <c r="H14" s="128">
        <f>'1-1'!P46</f>
        <v>0</v>
      </c>
      <c r="I14" s="128">
        <f>'1-1'!L45</f>
        <v>0</v>
      </c>
    </row>
    <row r="15" spans="1:194" ht="21.75" customHeight="1" x14ac:dyDescent="0.25">
      <c r="A15" s="120">
        <v>2</v>
      </c>
      <c r="B15" s="129" t="s">
        <v>65</v>
      </c>
      <c r="C15" s="132" t="s">
        <v>155</v>
      </c>
      <c r="D15" s="131">
        <f>'1-2'!P42</f>
        <v>0</v>
      </c>
      <c r="E15" s="128">
        <f>'1-2'!M40</f>
        <v>0</v>
      </c>
      <c r="F15" s="128">
        <f>'1-2'!N40</f>
        <v>0</v>
      </c>
      <c r="G15" s="128">
        <f>'1-2'!O40</f>
        <v>0</v>
      </c>
      <c r="H15" s="128">
        <f>'1-2'!P41</f>
        <v>0</v>
      </c>
      <c r="I15" s="128">
        <f>'1-2'!L40</f>
        <v>0</v>
      </c>
    </row>
    <row r="16" spans="1:194" ht="26.25" customHeight="1" x14ac:dyDescent="0.25">
      <c r="A16" s="120">
        <v>3</v>
      </c>
      <c r="B16" s="129" t="s">
        <v>66</v>
      </c>
      <c r="C16" s="132" t="s">
        <v>167</v>
      </c>
      <c r="D16" s="131">
        <f>'1-3'!P36</f>
        <v>0</v>
      </c>
      <c r="E16" s="128">
        <f>'1-3'!M34</f>
        <v>0</v>
      </c>
      <c r="F16" s="128">
        <f>'1-3'!N34</f>
        <v>0</v>
      </c>
      <c r="G16" s="128">
        <f>'1-3'!O34</f>
        <v>0</v>
      </c>
      <c r="H16" s="128">
        <f>'1-3'!P35</f>
        <v>0</v>
      </c>
      <c r="I16" s="128">
        <f>'1-3'!L34</f>
        <v>0</v>
      </c>
    </row>
    <row r="17" spans="1:9" ht="18" customHeight="1" x14ac:dyDescent="0.25">
      <c r="A17" s="120"/>
      <c r="B17" s="129"/>
      <c r="C17" s="175" t="s">
        <v>63</v>
      </c>
      <c r="D17" s="133"/>
      <c r="E17" s="127"/>
      <c r="F17" s="127"/>
      <c r="G17" s="127"/>
      <c r="H17" s="127"/>
      <c r="I17" s="127"/>
    </row>
    <row r="18" spans="1:9" ht="18" customHeight="1" x14ac:dyDescent="0.25">
      <c r="A18" s="120">
        <v>4</v>
      </c>
      <c r="B18" s="129" t="s">
        <v>76</v>
      </c>
      <c r="C18" s="130" t="s">
        <v>61</v>
      </c>
      <c r="D18" s="131">
        <f>'2-1'!P42</f>
        <v>0</v>
      </c>
      <c r="E18" s="128">
        <f>'2-1'!M40</f>
        <v>0</v>
      </c>
      <c r="F18" s="128">
        <f>'2-1'!N40</f>
        <v>0</v>
      </c>
      <c r="G18" s="128">
        <f>'2-1'!O40</f>
        <v>0</v>
      </c>
      <c r="H18" s="128">
        <f>'2-1'!P41</f>
        <v>0</v>
      </c>
      <c r="I18" s="128">
        <f>'2-1'!L40</f>
        <v>0</v>
      </c>
    </row>
    <row r="19" spans="1:9" ht="27" customHeight="1" x14ac:dyDescent="0.25">
      <c r="A19" s="120">
        <v>5</v>
      </c>
      <c r="B19" s="129" t="s">
        <v>144</v>
      </c>
      <c r="C19" s="41" t="s">
        <v>175</v>
      </c>
      <c r="D19" s="131">
        <f>'2-2'!P61</f>
        <v>0</v>
      </c>
      <c r="E19" s="128">
        <f>'2-2'!M59</f>
        <v>0</v>
      </c>
      <c r="F19" s="128">
        <f>'2-2'!N59</f>
        <v>0</v>
      </c>
      <c r="G19" s="128">
        <f>'2-2'!O59</f>
        <v>0</v>
      </c>
      <c r="H19" s="128">
        <f>'2-2'!P60</f>
        <v>0</v>
      </c>
      <c r="I19" s="128">
        <f>'2-2'!L59</f>
        <v>0</v>
      </c>
    </row>
    <row r="20" spans="1:9" ht="18" customHeight="1" x14ac:dyDescent="0.25">
      <c r="A20" s="134">
        <v>6</v>
      </c>
      <c r="B20" s="135" t="s">
        <v>77</v>
      </c>
      <c r="C20" s="133" t="s">
        <v>78</v>
      </c>
      <c r="D20" s="131">
        <f>'2-3'!P32</f>
        <v>0</v>
      </c>
      <c r="E20" s="128">
        <f>'2-3'!M30</f>
        <v>0</v>
      </c>
      <c r="F20" s="128">
        <f>'2-3'!N30</f>
        <v>0</v>
      </c>
      <c r="G20" s="128">
        <f>'2-3'!O30</f>
        <v>0</v>
      </c>
      <c r="H20" s="128">
        <f>'2-3'!P31</f>
        <v>0</v>
      </c>
      <c r="I20" s="128">
        <f>'2-3'!L30</f>
        <v>0</v>
      </c>
    </row>
    <row r="21" spans="1:9" ht="18" customHeight="1" x14ac:dyDescent="0.25">
      <c r="A21" s="134"/>
      <c r="B21" s="135"/>
      <c r="C21" s="175" t="s">
        <v>176</v>
      </c>
      <c r="D21" s="136"/>
      <c r="E21" s="137"/>
      <c r="F21" s="137"/>
      <c r="G21" s="137"/>
      <c r="H21" s="137"/>
      <c r="I21" s="137"/>
    </row>
    <row r="22" spans="1:9" ht="18" customHeight="1" thickBot="1" x14ac:dyDescent="0.3">
      <c r="A22" s="134">
        <v>7</v>
      </c>
      <c r="B22" s="135" t="s">
        <v>194</v>
      </c>
      <c r="C22" s="133" t="s">
        <v>176</v>
      </c>
      <c r="D22" s="136">
        <f>'3-1'!P27</f>
        <v>0</v>
      </c>
      <c r="E22" s="137">
        <f>'3-1'!M25</f>
        <v>0</v>
      </c>
      <c r="F22" s="137">
        <f>'3-1'!N25</f>
        <v>0</v>
      </c>
      <c r="G22" s="137">
        <f>'3-1'!O25</f>
        <v>0</v>
      </c>
      <c r="H22" s="137">
        <f>'3-1'!P26</f>
        <v>0</v>
      </c>
      <c r="I22" s="137">
        <f>'3-1'!L25</f>
        <v>0</v>
      </c>
    </row>
    <row r="23" spans="1:9" ht="18" customHeight="1" thickBot="1" x14ac:dyDescent="0.3">
      <c r="A23" s="138" t="s">
        <v>7</v>
      </c>
      <c r="B23" s="138"/>
      <c r="C23" s="173" t="s">
        <v>8</v>
      </c>
      <c r="D23" s="139">
        <f t="shared" ref="D23:I23" si="0">SUM(D14:D20)</f>
        <v>0</v>
      </c>
      <c r="E23" s="139">
        <f t="shared" si="0"/>
        <v>0</v>
      </c>
      <c r="F23" s="139">
        <f t="shared" si="0"/>
        <v>0</v>
      </c>
      <c r="G23" s="139">
        <f t="shared" si="0"/>
        <v>0</v>
      </c>
      <c r="H23" s="139">
        <f t="shared" si="0"/>
        <v>0</v>
      </c>
      <c r="I23" s="174">
        <f t="shared" si="0"/>
        <v>0</v>
      </c>
    </row>
    <row r="24" spans="1:9" ht="18" customHeight="1" x14ac:dyDescent="0.25">
      <c r="A24" s="138"/>
      <c r="B24" s="138"/>
      <c r="C24" s="140" t="s">
        <v>142</v>
      </c>
      <c r="D24" s="141"/>
      <c r="E24" s="142"/>
      <c r="F24" s="142"/>
      <c r="G24" s="142"/>
      <c r="H24" s="143"/>
      <c r="I24" s="143"/>
    </row>
    <row r="25" spans="1:9" ht="18" customHeight="1" x14ac:dyDescent="0.25">
      <c r="A25" s="138"/>
      <c r="B25" s="138"/>
      <c r="C25" s="144" t="s">
        <v>21</v>
      </c>
      <c r="D25" s="131"/>
      <c r="E25" s="145"/>
      <c r="F25" s="145"/>
      <c r="G25" s="145"/>
      <c r="H25" s="146"/>
      <c r="I25" s="146"/>
    </row>
    <row r="26" spans="1:9" ht="18" customHeight="1" x14ac:dyDescent="0.25">
      <c r="A26" s="138"/>
      <c r="B26" s="138"/>
      <c r="C26" s="140" t="s">
        <v>143</v>
      </c>
      <c r="D26" s="131"/>
      <c r="E26" s="145"/>
      <c r="F26" s="145"/>
      <c r="G26" s="145"/>
      <c r="H26" s="146"/>
      <c r="I26" s="146"/>
    </row>
    <row r="27" spans="1:9" ht="18" customHeight="1" x14ac:dyDescent="0.25">
      <c r="A27" s="138"/>
      <c r="B27" s="138"/>
      <c r="C27" s="140" t="s">
        <v>174</v>
      </c>
      <c r="D27" s="131">
        <f>E27</f>
        <v>0</v>
      </c>
      <c r="E27" s="128">
        <f>E23*0.2409</f>
        <v>0</v>
      </c>
      <c r="F27" s="145"/>
      <c r="G27" s="145"/>
      <c r="H27" s="146"/>
      <c r="I27" s="146"/>
    </row>
    <row r="28" spans="1:9" ht="18" customHeight="1" x14ac:dyDescent="0.25">
      <c r="A28" s="138"/>
      <c r="B28" s="138"/>
      <c r="C28" s="140" t="s">
        <v>22</v>
      </c>
      <c r="D28" s="147">
        <f>D23+D24+D26+D27</f>
        <v>0</v>
      </c>
      <c r="E28" s="145"/>
      <c r="F28" s="145"/>
      <c r="G28" s="145"/>
      <c r="H28" s="146"/>
      <c r="I28" s="146"/>
    </row>
    <row r="29" spans="1:9" ht="18" customHeight="1" thickBot="1" x14ac:dyDescent="0.3">
      <c r="A29" s="138"/>
      <c r="B29" s="138"/>
      <c r="C29" s="148" t="s">
        <v>169</v>
      </c>
      <c r="D29" s="136">
        <f>D28*0.21</f>
        <v>0</v>
      </c>
      <c r="E29" s="149"/>
      <c r="F29" s="149"/>
      <c r="G29" s="149"/>
      <c r="H29" s="150"/>
      <c r="I29" s="150"/>
    </row>
    <row r="30" spans="1:9" ht="18" customHeight="1" thickBot="1" x14ac:dyDescent="0.3">
      <c r="A30" s="138"/>
      <c r="B30" s="151"/>
      <c r="C30" s="152" t="s">
        <v>128</v>
      </c>
      <c r="D30" s="153">
        <f>D28+D29</f>
        <v>0</v>
      </c>
      <c r="E30" s="154"/>
      <c r="F30" s="154"/>
      <c r="G30" s="154"/>
      <c r="H30" s="155"/>
      <c r="I30" s="155"/>
    </row>
    <row r="31" spans="1:9" ht="18" customHeight="1" x14ac:dyDescent="0.25">
      <c r="A31" s="325"/>
      <c r="B31" s="325"/>
      <c r="C31" s="325"/>
      <c r="D31" s="325"/>
      <c r="E31" s="325"/>
      <c r="F31" s="325"/>
      <c r="G31" s="325"/>
      <c r="H31" s="325"/>
    </row>
    <row r="32" spans="1:9" x14ac:dyDescent="0.25">
      <c r="A32" s="156"/>
      <c r="B32" s="156"/>
      <c r="C32" s="157"/>
    </row>
    <row r="33" spans="1:4" x14ac:dyDescent="0.25">
      <c r="A33" s="63" t="s">
        <v>10</v>
      </c>
      <c r="B33" s="66"/>
      <c r="C33" s="67"/>
      <c r="D33" s="158"/>
    </row>
    <row r="34" spans="1:4" x14ac:dyDescent="0.25">
      <c r="A34" s="69"/>
      <c r="B34" s="3"/>
      <c r="C34" s="70"/>
    </row>
    <row r="35" spans="1:4" x14ac:dyDescent="0.25">
      <c r="A35" s="3"/>
    </row>
  </sheetData>
  <mergeCells count="60">
    <mergeCell ref="A9:I9"/>
    <mergeCell ref="A31:H31"/>
    <mergeCell ref="A11:A12"/>
    <mergeCell ref="B11:B12"/>
    <mergeCell ref="C11:C12"/>
    <mergeCell ref="D11:D12"/>
    <mergeCell ref="I11:I12"/>
    <mergeCell ref="E11:H11"/>
    <mergeCell ref="A1:D1"/>
    <mergeCell ref="E1:H1"/>
    <mergeCell ref="A5:I5"/>
    <mergeCell ref="A3:I3"/>
    <mergeCell ref="A4:I4"/>
    <mergeCell ref="A2:H2"/>
    <mergeCell ref="AU1:AX1"/>
    <mergeCell ref="K1:N1"/>
    <mergeCell ref="O1:R1"/>
    <mergeCell ref="S1:V1"/>
    <mergeCell ref="W1:Z1"/>
    <mergeCell ref="AA1:AD1"/>
    <mergeCell ref="AE1:AH1"/>
    <mergeCell ref="AI1:AL1"/>
    <mergeCell ref="AM1:AP1"/>
    <mergeCell ref="AQ1:AT1"/>
    <mergeCell ref="AY1:BB1"/>
    <mergeCell ref="BC1:BF1"/>
    <mergeCell ref="BG1:BJ1"/>
    <mergeCell ref="BK1:BN1"/>
    <mergeCell ref="BO1:BR1"/>
    <mergeCell ref="BS1:BV1"/>
    <mergeCell ref="BW1:BZ1"/>
    <mergeCell ref="CA1:CD1"/>
    <mergeCell ref="CE1:CH1"/>
    <mergeCell ref="CI1:CL1"/>
    <mergeCell ref="CM1:CP1"/>
    <mergeCell ref="CQ1:CT1"/>
    <mergeCell ref="CU1:CX1"/>
    <mergeCell ref="CY1:DB1"/>
    <mergeCell ref="DC1:DF1"/>
    <mergeCell ref="DG1:DJ1"/>
    <mergeCell ref="DK1:DN1"/>
    <mergeCell ref="DO1:DR1"/>
    <mergeCell ref="DS1:DV1"/>
    <mergeCell ref="DW1:DZ1"/>
    <mergeCell ref="EY1:FB1"/>
    <mergeCell ref="FC1:FF1"/>
    <mergeCell ref="FG1:FJ1"/>
    <mergeCell ref="FK1:FN1"/>
    <mergeCell ref="EA1:ED1"/>
    <mergeCell ref="EE1:EH1"/>
    <mergeCell ref="EI1:EL1"/>
    <mergeCell ref="EM1:EP1"/>
    <mergeCell ref="EQ1:ET1"/>
    <mergeCell ref="EU1:EX1"/>
    <mergeCell ref="GI1:GL1"/>
    <mergeCell ref="FO1:FR1"/>
    <mergeCell ref="FS1:FV1"/>
    <mergeCell ref="FW1:FZ1"/>
    <mergeCell ref="GA1:GD1"/>
    <mergeCell ref="GE1:GH1"/>
  </mergeCells>
  <phoneticPr fontId="3" type="noConversion"/>
  <pageMargins left="0.43307086614173229" right="3.937007874015748E-2" top="0.98425196850393704" bottom="0.98425196850393704" header="0.51181102362204722" footer="0.51181102362204722"/>
  <pageSetup paperSize="9" scale="9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1-1</vt:lpstr>
      <vt:lpstr>1-2</vt:lpstr>
      <vt:lpstr>1-3</vt:lpstr>
      <vt:lpstr>2-1</vt:lpstr>
      <vt:lpstr>2-2</vt:lpstr>
      <vt:lpstr>2-3</vt:lpstr>
      <vt:lpstr>3-1</vt:lpstr>
      <vt:lpstr>kopsavilkums</vt:lpstr>
      <vt:lpstr>'2-2'!Print_Area</vt:lpstr>
      <vt:lpstr>'1-1'!Print_Titles</vt:lpstr>
      <vt:lpstr>'1-2'!Print_Titles</vt:lpstr>
      <vt:lpstr>'1-3'!Print_Titles</vt:lpstr>
      <vt:lpstr>'2-1'!Print_Titles</vt:lpstr>
      <vt:lpstr>'2-2'!Print_Titles</vt:lpstr>
    </vt:vector>
  </TitlesOfParts>
  <Company>SIA Uni San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cp:lastPrinted>2013-11-12T14:29:41Z</cp:lastPrinted>
  <dcterms:created xsi:type="dcterms:W3CDTF">2007-02-06T07:20:24Z</dcterms:created>
  <dcterms:modified xsi:type="dcterms:W3CDTF">2014-03-03T08:21:07Z</dcterms:modified>
</cp:coreProperties>
</file>