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420" windowHeight="7965" tabRatio="920" activeTab="5"/>
  </bookViews>
  <sheets>
    <sheet name="PBK" sheetId="1" r:id="rId1"/>
    <sheet name="KOPS " sheetId="2" r:id="rId2"/>
    <sheet name="AR 1" sheetId="3" r:id="rId3"/>
    <sheet name="AVK 2" sheetId="4" r:id="rId4"/>
    <sheet name="ELT 3" sheetId="5" r:id="rId5"/>
    <sheet name="ŪK 4" sheetId="6" r:id="rId6"/>
  </sheets>
  <definedNames>
    <definedName name="_xlnm.Print_Area" localSheetId="2">'AR 1'!$A$1:$P$466</definedName>
    <definedName name="_xlnm.Print_Area" localSheetId="3">'AVK 2'!$A$1:$P$145</definedName>
    <definedName name="_xlnm.Print_Area" localSheetId="4">'ELT 3'!$A$1:$P$45</definedName>
    <definedName name="_xlnm.Print_Area" localSheetId="1">'KOPS '!$A$1:$K$35</definedName>
    <definedName name="_xlnm.Print_Area" localSheetId="0">'PBK'!$A$1:$D$35</definedName>
    <definedName name="_xlnm.Print_Area" localSheetId="5">'ŪK 4'!$A$1:$P$68</definedName>
    <definedName name="_xlnm.Print_Titles" localSheetId="2">'AR 1'!$17:$18</definedName>
    <definedName name="_xlnm.Print_Titles" localSheetId="3">'AVK 2'!$17:$18</definedName>
    <definedName name="_xlnm.Print_Titles" localSheetId="4">'ELT 3'!$17:$18</definedName>
    <definedName name="_xlnm.Print_Titles" localSheetId="5">'ŪK 4'!$17:$18</definedName>
  </definedNames>
  <calcPr fullCalcOnLoad="1"/>
</workbook>
</file>

<file path=xl/sharedStrings.xml><?xml version="1.0" encoding="utf-8"?>
<sst xmlns="http://schemas.openxmlformats.org/spreadsheetml/2006/main" count="1445" uniqueCount="565">
  <si>
    <t>Nr.p.k.</t>
  </si>
  <si>
    <t>Objekta nosaukums</t>
  </si>
  <si>
    <t>Nr. P.k.</t>
  </si>
  <si>
    <t>Pavisam būvniecības izmaksas:</t>
  </si>
  <si>
    <t>Kopā</t>
  </si>
  <si>
    <t>Sastādija:</t>
  </si>
  <si>
    <t>Sertifikāta Nr.:</t>
  </si>
  <si>
    <t>Pārbaudīja:</t>
  </si>
  <si>
    <t>Kopsavilkuma aprēķini pa darbu veidiem vai konstruktīvajiem elementiem</t>
  </si>
  <si>
    <t>(Darba veids vai konstruktīvā elementa nosaukums)</t>
  </si>
  <si>
    <t>Kods, tāmes Nr.</t>
  </si>
  <si>
    <t>Saisinājums</t>
  </si>
  <si>
    <t>Darba veids vai konstruktīvā elementa nosaukums</t>
  </si>
  <si>
    <t>Tai skaitā</t>
  </si>
  <si>
    <t>Darbietilpība (c/h)</t>
  </si>
  <si>
    <t>t.sk.darba aizsardzība</t>
  </si>
  <si>
    <t xml:space="preserve">Darba devēja soc.nodoklis </t>
  </si>
  <si>
    <t>Pavisam kopā</t>
  </si>
  <si>
    <t>Kods</t>
  </si>
  <si>
    <t>Darba nosaukums</t>
  </si>
  <si>
    <t>Mērvienība</t>
  </si>
  <si>
    <t>Daudzums</t>
  </si>
  <si>
    <t>Vienības izmaksas</t>
  </si>
  <si>
    <t>Kopā uz visu apjomu</t>
  </si>
  <si>
    <t>laika norma (c/h)</t>
  </si>
  <si>
    <t>darbietilpība (c/h)</t>
  </si>
  <si>
    <t>1</t>
  </si>
  <si>
    <t>2</t>
  </si>
  <si>
    <t>Tiešas izmaksas kopā</t>
  </si>
  <si>
    <t>Pārbaudija:</t>
  </si>
  <si>
    <t>(paraksts un tā atšifrējums, datums)</t>
  </si>
  <si>
    <t>m2</t>
  </si>
  <si>
    <t xml:space="preserve"> BŪVNIECĪBAS KOPTĀME</t>
  </si>
  <si>
    <t>darba samaksas likme (EUR/h)</t>
  </si>
  <si>
    <t>darba alga (EUR)</t>
  </si>
  <si>
    <t>materiāli (EUR)</t>
  </si>
  <si>
    <t>mehānismi (EUR)</t>
  </si>
  <si>
    <t>Kopā (EUR)</t>
  </si>
  <si>
    <t>summa (EUR)</t>
  </si>
  <si>
    <t>Tāmes izmaksas (EUR)</t>
  </si>
  <si>
    <t>Virsizdevumi</t>
  </si>
  <si>
    <t>Objekta izmaksas (EURO)</t>
  </si>
  <si>
    <t>Materiālu transporta izdevumi</t>
  </si>
  <si>
    <t xml:space="preserve">PVN 21% </t>
  </si>
  <si>
    <t>kompl</t>
  </si>
  <si>
    <t>m3</t>
  </si>
  <si>
    <t>gab</t>
  </si>
  <si>
    <t>l</t>
  </si>
  <si>
    <t>kg</t>
  </si>
  <si>
    <t>gab.</t>
  </si>
  <si>
    <t>kompl.</t>
  </si>
  <si>
    <t xml:space="preserve">1.1.pielikums </t>
  </si>
  <si>
    <t>nolikumam</t>
  </si>
  <si>
    <t xml:space="preserve">Darbu daudzumu saraksts </t>
  </si>
  <si>
    <t xml:space="preserve">Atklāts konkurss </t>
  </si>
  <si>
    <t>IEPIRKUMS:</t>
  </si>
  <si>
    <t>OBJEKTS:</t>
  </si>
  <si>
    <t>BŪVES ADRESE:</t>
  </si>
  <si>
    <t>PASŪTĪTĀJS:</t>
  </si>
  <si>
    <t>PRETENDENTS (UZŅĒMĒJS):</t>
  </si>
  <si>
    <t>Pretendents</t>
  </si>
  <si>
    <t>Nosaukums</t>
  </si>
  <si>
    <t>Pārstāvja Vārds, Uzvārds</t>
  </si>
  <si>
    <t>Paraksts</t>
  </si>
  <si>
    <t>z.v.</t>
  </si>
  <si>
    <t>Tāme sastādīta 2017.gada</t>
  </si>
  <si>
    <t>AVK</t>
  </si>
  <si>
    <t>Peļņa</t>
  </si>
  <si>
    <t>%</t>
  </si>
  <si>
    <t>m</t>
  </si>
  <si>
    <t>ELT</t>
  </si>
  <si>
    <t>Sastādīja:</t>
  </si>
  <si>
    <t>Cokola siltināšana</t>
  </si>
  <si>
    <t>Apkure</t>
  </si>
  <si>
    <t>LOKĀLĀ TĀME Nr.1</t>
  </si>
  <si>
    <t>LOKĀLĀ TĀME Nr.2</t>
  </si>
  <si>
    <t>obj</t>
  </si>
  <si>
    <t>LOKĀLĀ TĀME Nr.3</t>
  </si>
  <si>
    <t>gb</t>
  </si>
  <si>
    <t>Dažādi darbi</t>
  </si>
  <si>
    <t>SIA “Zeiferti”, vienotais reģ.40003419183, “Zeiferti”, Jaunolaine, Olaines pagasts, Olaines novads, LV-2127</t>
  </si>
  <si>
    <t>SIA “Zeiferti”, vienotais reģ. 40003419183, “Zeiferti”, Jaunolaine, Olaines pagasts, Olaines novads, LV-2127</t>
  </si>
  <si>
    <t>Vispārceltnieciskie būvdarbi</t>
  </si>
  <si>
    <t>Būvlaukuma iekārtošanas un uzturēšanas darbi</t>
  </si>
  <si>
    <t>Pagaidu žoga uzstādīšana, demontāža un noma</t>
  </si>
  <si>
    <t>Autotransporta vārtu uzstādīšana pagaidu žogā</t>
  </si>
  <si>
    <t>Būvmateriālu nokraušanas vietas ierīkošana</t>
  </si>
  <si>
    <t>WC noma ar apkalpošanu</t>
  </si>
  <si>
    <t>Informācijas stenda uzstādīšana</t>
  </si>
  <si>
    <t>Ugunsdzēsības stenda ierīkošana</t>
  </si>
  <si>
    <t>Maksa par ūdens patēriņu</t>
  </si>
  <si>
    <t>Sadzīves būvgružu izvešana m3/mēn.</t>
  </si>
  <si>
    <t>Demontāžas darbi</t>
  </si>
  <si>
    <t>Esošo logu bloku ar palodzēm demontāža</t>
  </si>
  <si>
    <t>Lietus novadīšanas trapa demontāža jumtā</t>
  </si>
  <si>
    <t>Esošās jumta lūkas demontāža</t>
  </si>
  <si>
    <t>Būvgružu savākšana un nogādāšana konteinerā</t>
  </si>
  <si>
    <t xml:space="preserve">  konteineru īre</t>
  </si>
  <si>
    <t>Cokols</t>
  </si>
  <si>
    <t>Cokola atrakšana</t>
  </si>
  <si>
    <t>Cokola attīrīšana</t>
  </si>
  <si>
    <t>Vertikālās hidroizolācijas ierīkošana</t>
  </si>
  <si>
    <t xml:space="preserve">  bituma mastika</t>
  </si>
  <si>
    <t xml:space="preserve">  līmjava  </t>
  </si>
  <si>
    <t xml:space="preserve">  dībeļi</t>
  </si>
  <si>
    <t>Plastikāta sieta piestrādāšana</t>
  </si>
  <si>
    <t xml:space="preserve">  stiklašķiedras siets (160g/m2)</t>
  </si>
  <si>
    <t xml:space="preserve">  dekoratīvais silikona apmetums</t>
  </si>
  <si>
    <t>Cokola gruntēšana</t>
  </si>
  <si>
    <t xml:space="preserve">  grunts </t>
  </si>
  <si>
    <t>Cokola krāsojums</t>
  </si>
  <si>
    <t xml:space="preserve">  krāsa </t>
  </si>
  <si>
    <t>Liekās grunts izvešana</t>
  </si>
  <si>
    <t>Cokola aizbēršana ar grants slāni</t>
  </si>
  <si>
    <t xml:space="preserve">  grants</t>
  </si>
  <si>
    <t>Cokola aizbēršana ar esošo izrakto grunti</t>
  </si>
  <si>
    <t>Šķembu slāņa ierīkošana zem ēkas apmales, b=80</t>
  </si>
  <si>
    <t xml:space="preserve">  šķembas</t>
  </si>
  <si>
    <t>Izlīdzinošās smilts kārtas ierīkošana zem ēkas apmales, b=50</t>
  </si>
  <si>
    <t xml:space="preserve">  smilts</t>
  </si>
  <si>
    <t xml:space="preserve">  betons </t>
  </si>
  <si>
    <t>Zālāja atjaunošana ap ēku un vietās, kur būvdarbu rezultātā tas sabojāts (apjoms provizorisks)</t>
  </si>
  <si>
    <t>Fasāde</t>
  </si>
  <si>
    <t xml:space="preserve">  sastatņu īre</t>
  </si>
  <si>
    <t>Sastatņu sieta montāža</t>
  </si>
  <si>
    <t>Fasādes virsmas līdzināšana pirms izolācijas ierīkošanas</t>
  </si>
  <si>
    <t>Fasādes siltināšana ar 150 mm biezu akmensvati</t>
  </si>
  <si>
    <t xml:space="preserve">  cokola profils</t>
  </si>
  <si>
    <t>Fasādes siltināšana ar 50 mm biezu akmensvati</t>
  </si>
  <si>
    <t>Plastikāta sieta piestrādāšana (zona, kur nepieciešama 2. kategorijas mehāniskā izturība)</t>
  </si>
  <si>
    <t>Plastikāta sieta piestrādāšana (zona, kur nepieciešama 1. kategorijas mehāniskā izturība)</t>
  </si>
  <si>
    <t>Fasādes dekoratīvā apmetuma ierīkošana</t>
  </si>
  <si>
    <t xml:space="preserve">  dekoratīvais  apmetums </t>
  </si>
  <si>
    <t>Fasādes gruntēšana</t>
  </si>
  <si>
    <t>Fasādes krāsojums</t>
  </si>
  <si>
    <t>Logailas</t>
  </si>
  <si>
    <t>Logailu siltināšana</t>
  </si>
  <si>
    <t>t.m</t>
  </si>
  <si>
    <t>Plastikāta sieta piestrādāšana logailām (zonās, kur nepieciešama 1. kategorijas mehāniskā izturība, iestrādāt divas kārtas sieta)</t>
  </si>
  <si>
    <t>Logailu dekoratīvā apmetuma ierīkošana</t>
  </si>
  <si>
    <t>Logailu gruntēšana</t>
  </si>
  <si>
    <t>Logailu krāsojums</t>
  </si>
  <si>
    <t>Logi un durvis</t>
  </si>
  <si>
    <t>Logi</t>
  </si>
  <si>
    <t>Iekšējo palodžu uzstādīšana maināmajiem logiem</t>
  </si>
  <si>
    <t>Iekšējo logailu apdare mainājamiem logiem</t>
  </si>
  <si>
    <t>Hidroizolācijas lentas ierīkošana pa logu perimetru visiem logiem</t>
  </si>
  <si>
    <t>Durvis</t>
  </si>
  <si>
    <t>Durvjailu apdare</t>
  </si>
  <si>
    <t>Restes</t>
  </si>
  <si>
    <t>Pagrabstāva pārseguma siltināšana</t>
  </si>
  <si>
    <t>Griestu virsmas sagatavošana siltināšanai, ieskaitot komunikāciju pārcelšanu un saglabājot esošās koka konstrukciju dzīvokļu noliktavas</t>
  </si>
  <si>
    <t xml:space="preserve">  palīgmateriāli</t>
  </si>
  <si>
    <t>Jumts</t>
  </si>
  <si>
    <t xml:space="preserve">Jumta seguma ierīkošana </t>
  </si>
  <si>
    <t>Lietus novadīšanas trapa ierīkošana</t>
  </si>
  <si>
    <t>Bēniņi</t>
  </si>
  <si>
    <t>Bēniņu sagatavošana izolācijas ieklāšanai</t>
  </si>
  <si>
    <t>Lodžijas</t>
  </si>
  <si>
    <t>Griesti</t>
  </si>
  <si>
    <t>Griestu gruntēšana</t>
  </si>
  <si>
    <t>Griestu krāsojums</t>
  </si>
  <si>
    <t>Sienas</t>
  </si>
  <si>
    <t>Sienas virsmas līdzināšana pirms izolācijas ierīkošanas</t>
  </si>
  <si>
    <t>Sienas siltināšana ar 50 mm biezu akmensvati</t>
  </si>
  <si>
    <t>Sienas dekoratīvā apmetuma ierīkošana</t>
  </si>
  <si>
    <t>Sienas gruntēšana</t>
  </si>
  <si>
    <t>Sienas krāsojums</t>
  </si>
  <si>
    <t>Margas</t>
  </si>
  <si>
    <t xml:space="preserve">m </t>
  </si>
  <si>
    <t>Dekoratīvā apmetuma ierīkošana</t>
  </si>
  <si>
    <t>Virsmas gruntēšana</t>
  </si>
  <si>
    <t>Virsmas krāsojums</t>
  </si>
  <si>
    <t>Ieejas lieveņi</t>
  </si>
  <si>
    <t>Pabetonējuma ierīkošana, b=30</t>
  </si>
  <si>
    <t xml:space="preserve">  betons</t>
  </si>
  <si>
    <t>Lieveņa konstrukciju stiegrošana</t>
  </si>
  <si>
    <t>t</t>
  </si>
  <si>
    <t xml:space="preserve">  stiegrojums</t>
  </si>
  <si>
    <t>st</t>
  </si>
  <si>
    <t>Lieveņa konstrukciju betonēšana</t>
  </si>
  <si>
    <t xml:space="preserve">  sūknis</t>
  </si>
  <si>
    <t>Ieejas jumtiņu sagatavošana izolācijas uzstādīšanai</t>
  </si>
  <si>
    <t>Tvaika izolācijas ieklāšana</t>
  </si>
  <si>
    <t>Jumtiņu siltināšana, b=50</t>
  </si>
  <si>
    <t>Jumtiņu apakšu dekoratīvā apmetuma ierīkošana</t>
  </si>
  <si>
    <t>Jumtiņu apakšu gruntēšana</t>
  </si>
  <si>
    <t>Jumtiņu apakšu krāsojums</t>
  </si>
  <si>
    <t xml:space="preserve">Jumtiņa seguma ierīkošana </t>
  </si>
  <si>
    <t xml:space="preserve">  palīgmateriāli (koka brusa, hidroziolācija zem brusas, skārda mala, stūra profils, stiprinājumi u.c.)</t>
  </si>
  <si>
    <t>AR</t>
  </si>
  <si>
    <t>Zibensaizsardzība</t>
  </si>
  <si>
    <t>DEMONTĀŽAS DARBI</t>
  </si>
  <si>
    <t>Esošās ventilācijas sistēmas tīrīšanas un inspicēšanas darbi (precizēt montāžas laikā)</t>
  </si>
  <si>
    <t>Pēc nepieciešamības esošo gaisa vadu nomaiņa pret jauniem (precizēt montāžas laikā)</t>
  </si>
  <si>
    <t>t.m.</t>
  </si>
  <si>
    <t xml:space="preserve">Radiatoru stiprinājumi </t>
  </si>
  <si>
    <t>Palīgmateriāli</t>
  </si>
  <si>
    <t>Iepirkuma Nr. SIA Z 2017/07</t>
  </si>
  <si>
    <t>"Daudzdzīvokļu dzīvojamās mājas Meža iela 7, Jaunolaine, Olaines pagasts, Olaines novads energoefektivitātes paaugstināšana", IDN: SIA Z 2017/07</t>
  </si>
  <si>
    <t>"Daudzdzīvokļu dzīvojamās mājas Meža iela 7, Jaunolaine, Olaines pagasts, Olaines novads energoefektivitātes paaugstināšana"</t>
  </si>
  <si>
    <t>Meža iela 7, Jaunolaine, Olaines pagasts, Olaines novads, LV-2127</t>
  </si>
  <si>
    <t xml:space="preserve">Konteinertipa vagonu uzstādīšana </t>
  </si>
  <si>
    <t xml:space="preserve">  konteinertipa vagonu noma (3 gab)</t>
  </si>
  <si>
    <t>Ēkas ieejas mezglu nosegšana</t>
  </si>
  <si>
    <t>Esošo durvju bloku demontāža</t>
  </si>
  <si>
    <t>Jaunas durvju ailes kalšana starpsienā</t>
  </si>
  <si>
    <t>Esošās siltumizolācijas (fibrolīts) demontāža virs kāpņu telpu pārseguma</t>
  </si>
  <si>
    <t>Esošā ķieģeļu mūra demontāža tehniskajā stāvā</t>
  </si>
  <si>
    <t>Stikla bloku demontāža tehniskajā stāvā</t>
  </si>
  <si>
    <t>Demontējama jumta izbūve</t>
  </si>
  <si>
    <t>Demontēt nelikumīgi aizstikloto balkonu konstrukcijas</t>
  </si>
  <si>
    <t>Lodžijas grīdu betona kārtas demontāža</t>
  </si>
  <si>
    <t>Esošo lodžiju margu aizpildījumu demontāža</t>
  </si>
  <si>
    <t>Esošā siltinājuma demontāža zem dzīvojamajām telpām pie ieejas mezgla</t>
  </si>
  <si>
    <t>Esošo lieveņu un tā konstrukciju demontāža</t>
  </si>
  <si>
    <t>Esošo lieveņa kāpņu konstrukciju demontāža</t>
  </si>
  <si>
    <t>Esošā lieveņa flīžu seguma demontāža</t>
  </si>
  <si>
    <t>Esošā ieejas lieveņa jumtiņa seguma demontāža</t>
  </si>
  <si>
    <t>Atkritumu stāvvada ventilācijas izvada demontāža jumtā</t>
  </si>
  <si>
    <t>Cokola apmetuma izveidošana (ar otrās katogorijas mehānisko izturību)</t>
  </si>
  <si>
    <t>Ēkas apmales ierīkošana no bruģakmens</t>
  </si>
  <si>
    <t xml:space="preserve">  betona bruģakmens, b=60</t>
  </si>
  <si>
    <t xml:space="preserve">  betona apmale</t>
  </si>
  <si>
    <t xml:space="preserve">Esošā EL sadales skapja pārcelšana, atceļot to virs jaunizveidotās fasādes vai arī atstāt esošajā pozīcijā, siltināšanas darbus veicot ap to </t>
  </si>
  <si>
    <t>Esošo gāzes vadu aizsardzības pasākumi pret mehāniskiem bojājumiem un iedarbības. Veicot siltināšanas darbus atstāt atstatumus tā apkalpošanai</t>
  </si>
  <si>
    <t>Logu bloka LF-1 (PVC stiklu pakešu logs, ar dubulto stiklojumu ar stikla selektīvo pārklājumu. Ieskaitot tvaika lenti un pašregulējošu gaisa pieplūdes vārstu RE-1) uzstādīšana. Pildiņā iebūvēta regulējama ventilācijas reste. Loga U≤1.2(W/(m2*K))</t>
  </si>
  <si>
    <t>Logu bloka LF-2 (PVC stiklu pakešu logs, ar dubulto stiklojumu ar stikla selektīvo pārklājumu. Ieskaitot tvaika lenti un pašregulējošu gaisa pieplūdes vārstu RE-1) uzstādīšana. Loga U≤1.2(W/(m2*K))</t>
  </si>
  <si>
    <t>Logu bloka LF-3 (PVC stiklu pakešu logs, ar dubulto stiklojumu ar stikla selektīvo pārklājumu. Ieskaitot tvaika lenti un pašregulējošu gaisa pieplūdes vārstu RE-1) uzstādīšana. Loga U≤1.2(W/(m2*K))</t>
  </si>
  <si>
    <t>Logu bloka LF-4 (PVC stiklu pakešu logs, ar dubulto stiklojumu ar stikla selektīvo pārklājumu. Ieskaitot tvaika lenti un pašregulējošu gaisa pieplūdes vārstu RE-1) uzstādīšana. Loga U≤1.2(W/(m2*K))</t>
  </si>
  <si>
    <t>Logu bloka LF-5 (PVC stiklu pakešu logs, ar dubulto stiklojumu ar stikla selektīvo pārklājumu. Ieskaitot tvaika lenti un pašregulējošu gaisa pieplūdes vārstu RE-1) uzstādīšana. Loga U≤1.2(W/(m2*K))</t>
  </si>
  <si>
    <t>Logu bloka LF-6 (PVC stiklu pakešu logs, ar dubulto stiklojumu ar stikla selektīvo pārklājumu. Ieskaitot tvaika lenti un pašregulējošu gaisa pieplūdes vārstu RE-1) uzstādīšana. Loga U≤1.2(W/(m2*K))</t>
  </si>
  <si>
    <t>Logu bloka LF-6.1 (PVC stiklu pakešu logs, ar dubulto stiklojumu ar stikla selektīvo pārklājumu. Ieskaitot tvaika lenti un pašregulējošu gaisa pieplūdes vārstu RE-1) uzstādīšana. Loga U≤1.2(W/(m2*K))</t>
  </si>
  <si>
    <t>Logu bloka LF-7 (PVC stiklu pakešu logs, ar dubulto stiklojumu ar stikla selektīvo pārklājumu. Ieskaitot tvaika lenti un pašregulējošu gaisa pieplūdes vārstu RE-1) uzstādīšana. Loga U≤1.2(W/(m2*K))</t>
  </si>
  <si>
    <t>Logu bloka LF-7.1 (PVC stiklu pakešu logs, ar dubulto stiklojumu ar stikla selektīvo pārklājumu. Ieskaitot tvaika lenti un pašregulējošu gaisa pieplūdes vārstu RE-1) uzstādīšana. Loga U≤1.2(W/(m2*K))</t>
  </si>
  <si>
    <t>Logu bloka LF-8 (PVC stiklu pakešu logs ar durvīm, ar dubulto stiklojumu ar stikla selektīvo pārklājumu. Ieskaitot tvaika lenti un pašregulējošu gaisa pieplūdes vārstu RE-1) uzstādīšana. Loga U≤1.2(W/(m2*K))</t>
  </si>
  <si>
    <t>Logu bloka LF-9 (PVC stiklu pakešu logs ar durvīm, ar dubulto stiklojumu ar stikla selektīvo pārklājumu. Ieskaitot tvaika lenti un pašregulējošu gaisa pieplūdes vārstu RE-1) uzstādīšana. Loga U≤1.2(W/(m2*K))</t>
  </si>
  <si>
    <t>Logu bloka LF-10 (PVC stiklu pakešu logs ar durvīm, ar dubulto stiklojumu ar stikla selektīvo pārklājumu. Ieskaitot tvaika lenti un pašregulējošu gaisa pieplūdes vārstu RE-1) uzstādīšana. Loga U≤1.2(W/(m2*K))</t>
  </si>
  <si>
    <t>Logu bloka LF-11 (PVC stiklu pakešu logs, ar dubulto stiklojumu ar stikla selektīvo pārklājumu. Ieskaitot tvaika lenti un pašregulējošu gaisa pieplūdes vārstu RE-1) uzstādīšana</t>
  </si>
  <si>
    <t>Logu bloka LF-12 (PVC stiklu pakešu logs, ar dubulto stiklojumu ar stikla selektīvo pārklājumu. Ieskaitot tvaika lenti un pašregulējošu gaisa pieplūdes vārstu RE-1) uzstādīšana</t>
  </si>
  <si>
    <t>Logu bloka LF-13 (PVC stiklu pakešu logs, ar dubulto stiklojumu ar stikla selektīvo pārklājumu. Ieskaitot tvaika lenti un pašregulējošu gaisa pieplūdes vārstu RE-1) uzstādīšana</t>
  </si>
  <si>
    <t>Pašregulējošu gaisa pieplūdes vārstu RE-1 ierīkošana paliekošajos logos</t>
  </si>
  <si>
    <t>Ārējo palodžu uzstādīšana visiem logiem</t>
  </si>
  <si>
    <t>Siltināta metāla durvju bloka DF-1 uzstādīšana. Durvju U≤1.8(W/(m2*K))</t>
  </si>
  <si>
    <t>Siltināta metāla durvju bloka ar pakešu stiklojumu (rūdīts stikls) un iebūvētu slieksni DF-2 uzstādīšana. Durvju bloks aprīkots ar elektronisko kodu atslēgu ar iebūvētu kartiņas vai breloka nolasītāju, kā arī hidraulisko durvju aizvērēju un izejas pogu. Durvju U≤1.8(W/(m2*K))</t>
  </si>
  <si>
    <t>Siltināta metāla durvju bloka ar pakešu stiklojumu (rūdīts stikls) un iebūvētu slieksni DF-3 uzstādīšana. Durvju bloks aprīkots ar elektronisko kodu atslēgu ar iebūvētu kartiņas vai breloka nolasītāju, kā arī hidraulisko durvju aizvērēju un izejas pogu. Durvju U≤1.8(W/(m2*K))</t>
  </si>
  <si>
    <t>Siltināta metāla durvju bloka ar pakešu stiklojumu (rūdīts stikls) un iebūvētu slieksni DF-4 uzstādīšana. Durvju bloks aprīkots ar elektronisko kodu atslēgu ar iebūvētu kartiņas vai breloka nolasītāju, kā arī hidraulisko durvju aizvērēju un izejas pogu. Durvju U≤1.8(W/(m2*K))</t>
  </si>
  <si>
    <t>Siltināta metāla durvju bloka ar pakešu stiklojumu (rūdīts stikls) un iebūvētu slieksni DF-5 uzstādīšana. Durvju bloks aprīkots ar elektronisko kodu atslēgu ar iebūvētu kartiņas vai breloka nolasītāju, kā arī hidraulisko durvju aizvērēju un izejas pogu. Durvju U≤1.8(W/(m2*K))</t>
  </si>
  <si>
    <t>Siltināta metāla durvju bloka ar pakešu stiklojumu (rūdīts stikls) un iebūvētu slieksni DF-6 uzstādīšana. Durvju bloks aprīkots ar elektronisko kodu atslēgu ar iebūvētu kartiņas vai breloka nolasītāju, kā arī hidraulisko durvju aizvērēju un izejas pogu. Durvju U≤1.8(W/(m2*K))</t>
  </si>
  <si>
    <t>Siltināta metāla durvju bloka ar pakešu stiklojumu (rūdīts stikls) un iebūvētu slieksni DF-7 uzstādīšana. Durvju bloks aprīkots ar elektronisko kodu atslēgu ar iebūvētu kartiņas vai breloka nolasītāju, kā arī hidraulisko durvju aizvērēju un izejas pogu. Durvju U≤1.8(W/(m2*K))</t>
  </si>
  <si>
    <t>Siltināta PVC durvju bloka D-1 (ar dubulto stiklojumu un stikla selektīvo pārklājumu, stikls triecienizturīgs (laminēts un stiprinošo cinkoto profilu), nestiklotā daļa - pildīts pildiņš) uzstādīšana. Durvju bloks aprīkots mehānisko aizvērēju (hidrauliski, regulējami un durvju fiksatoru aizvērtam stāvoklim). Durvju U≤1.8(W/(m2*K))</t>
  </si>
  <si>
    <t>Siltināta metāla durvju bloka D-2 uzstādīšana. Durvju U≤1.8(W/(m2*K))</t>
  </si>
  <si>
    <t>Siltināta metāla durvju bloka D-3 uzstādīšana. Durvju U≤1.8(W/(m2*K))</t>
  </si>
  <si>
    <t>Metāla reste gaisa pieplūdei pagrabā R-1</t>
  </si>
  <si>
    <t>Metāla reste gaisa pieplūdei tehniskajā stāvā R-2</t>
  </si>
  <si>
    <t>Metāla reste gaisa pieplūdei tehniskajā stāvā R-3</t>
  </si>
  <si>
    <t>Jumts ar hidroizolējošu pārklājumu</t>
  </si>
  <si>
    <t>Jumta sagatavošana seguma ieklāšanai. Virsmas mazgāšana ar augstspiediena sūkni, attīrīšana no gružiem</t>
  </si>
  <si>
    <t>Jumta virsmas gruntēšana</t>
  </si>
  <si>
    <t>virsmas m2</t>
  </si>
  <si>
    <t>Hidroizolācijas veidošana betona jumtam</t>
  </si>
  <si>
    <t>Parapeta apdares ierīkošana ar divām kārtām kausējamā polimērbitumena jumta seguma (poliesters 160 gr/m2, apakšklājs &gt;3.5kg/m2, virsklājs &gt;4.5kg/m2 pārklāts ar akmens smalci) materiālu (ieskaitot palīgmateriālus (mitrumizturīgs saplāksnis, nosegskārds u.c.))</t>
  </si>
  <si>
    <t>Parapeta apdares ierīkošana ar skārdu (ieskaitot palīgmateriālus)</t>
  </si>
  <si>
    <t>Jumta margu ierīkošana (visam jumtam)</t>
  </si>
  <si>
    <t>Jumta lūkas uzstādīšana (600x1200)</t>
  </si>
  <si>
    <t>Jumta lūkas uzstādīšana (700x900)</t>
  </si>
  <si>
    <t>Jumta lūkas uzstādīšana (600x750)</t>
  </si>
  <si>
    <t>Esošo ventilācijas izvadu remonts (krāsošana ar metāla aizsargkrāsu, pie jumta pamatnes nodrošināms hermētisks savienojums)</t>
  </si>
  <si>
    <t>Jumts virs dzīvojamajām telpām</t>
  </si>
  <si>
    <t xml:space="preserve">  tvaika izolācija, 200 mikroni, UV noturīga</t>
  </si>
  <si>
    <t>Jumta siltināšana</t>
  </si>
  <si>
    <t xml:space="preserve"> kausējamais polimēr-bitumena ruļļveida jumta apakšklāja (&gt;3.5kg/m2) materiāls, poliesters 160 gr/m2</t>
  </si>
  <si>
    <t xml:space="preserve"> kausējamais polimēr-bitumena ruļļveida jumta virsklāja (&gt;4.5kg/m2) materiāls, pārklāts ar akmens smalci, poliesters 160 gr/m2</t>
  </si>
  <si>
    <t xml:space="preserve">  palīgmateriāli (gāze)</t>
  </si>
  <si>
    <t xml:space="preserve">Parapeta piemūrēšana no vieglbetona blokiem </t>
  </si>
  <si>
    <t xml:space="preserve">  vieglbetona bloki</t>
  </si>
  <si>
    <t xml:space="preserve">  līme</t>
  </si>
  <si>
    <t>Jumta vēdināšanas aeratora ierīkošana, D110</t>
  </si>
  <si>
    <t>Dzegas apdares ierīkošana (koka konstrukcijas (50x200), skārda lāsenis, nosegskārds)</t>
  </si>
  <si>
    <t>Horizontālās teknes ierīkošana</t>
  </si>
  <si>
    <t xml:space="preserve">  tekne ar palīgmateriāliem</t>
  </si>
  <si>
    <t>Vertikālo noteku ierīkošana</t>
  </si>
  <si>
    <t xml:space="preserve">  noteka ar palīgmateriāliem</t>
  </si>
  <si>
    <t>Noteku drenāžas infiltrācijas perforētu cauruļu ierīkošana, d=200, l=3 m. Galā paredzot šķembu slāni ģeotekstilā</t>
  </si>
  <si>
    <t>Lietus ūdens betona notekrenes ierīkošana zem notekrenēm</t>
  </si>
  <si>
    <t>Izgatavot un uzstādīt jaunas kāpnes (visas detaļas pulverkrāsotas)</t>
  </si>
  <si>
    <t>Jumta parapets (mezgls 14)</t>
  </si>
  <si>
    <t>Parapeta apdares ierīkošana ar divām kārtām kausējamā polimērbitumena jumta seguma (poliesters 160 gr/m2, apakšklājs &gt;3.5kg/m2, virsklājs &gt;4.5kg/m2 pārklāts ar akmens smalci) materiālu (ieskaitot palīgmateriālus (kokmateriāls, siltumizolācija skārda detaļas u.c.))</t>
  </si>
  <si>
    <t>Dažādi</t>
  </si>
  <si>
    <t>Demontētās atkritumu stāvvada ventilācijas izvada vietas aizbūve</t>
  </si>
  <si>
    <t>Bēniņu grīdas siltināšana, b=300 (biezums pēc izolācijas sēšanās)</t>
  </si>
  <si>
    <t>Pretvēja auduma ieklāšana</t>
  </si>
  <si>
    <t xml:space="preserve">  pretvēja audums</t>
  </si>
  <si>
    <t>Pārvietošanās laipu izveidošana</t>
  </si>
  <si>
    <t xml:space="preserve">  kokmateriāls 45x170</t>
  </si>
  <si>
    <t xml:space="preserve">  dēļu klājs, 20x100, ar 20 mm atstarpi</t>
  </si>
  <si>
    <t xml:space="preserve">  stiklašķiedras siets</t>
  </si>
  <si>
    <t>Kāpņu telpas sienas siltināšana un citi darbi tehniskajā stāvā</t>
  </si>
  <si>
    <t>Grīdas sagatavošana izolācijas ieklāšanai</t>
  </si>
  <si>
    <t>Kāpņu telpas pārseguma siltināšana, b=200 (biezums pēc izolācijas sēšanās)</t>
  </si>
  <si>
    <t>Sienu siltināšana ar 150 mm biezu akmensvati</t>
  </si>
  <si>
    <t>Sienu gruntēšana</t>
  </si>
  <si>
    <t>Ailu aizmūrēšana tehniskajā stāvā</t>
  </si>
  <si>
    <t>Metāla karkasa izveidošana kāpņu telpas griestu siltināšanai zem tehniskā stāva</t>
  </si>
  <si>
    <t>Kāpņu telpas griestu siltināšana zem tehniskā stāva ar 200 mm biezu akmensvati</t>
  </si>
  <si>
    <t>Karkasa apšuvums ar ģipškartonu</t>
  </si>
  <si>
    <t xml:space="preserve">  ugunsdrošais ģipškartons</t>
  </si>
  <si>
    <t>Horizontālo vēdināšanas kanālu tīrīšana un mūrējuma atjaunošana. Kanālu siltināšana ar 100 mm siltumizolāciju</t>
  </si>
  <si>
    <t>Elektrokomunikāciju zonā visas nedarbojošās elektrokomunikācijas demontēt, darbojošās pārcelt virs jaunizveidojamā siltumizolācijas slāņa ievietojot tos speciālos el. kabeļiem paredzētos penāļos</t>
  </si>
  <si>
    <t>Grīdas</t>
  </si>
  <si>
    <t>Hidroizolācijas ierīkošana no kristalizējošas blīvējošas javas</t>
  </si>
  <si>
    <t>Betona izlīdzinošās kārtas ierīkošana lodžiju grīdā (b=40, ar slīpumu)</t>
  </si>
  <si>
    <t>Hidroizolējoša pārklājuma izveidošana lodžiju grīdām, pirms tam sagatavojot virsmu</t>
  </si>
  <si>
    <t>Esošo lodžiju margu metāla konstrukciju remonts, attīrīšana un krāsošana</t>
  </si>
  <si>
    <t>Balkona margu konstrukciju uzstādīšana (Skārda trapecveida profils T20, PE b=0.45mm; apakškonstrukcija, skārda profili un noslēgelementi)</t>
  </si>
  <si>
    <t>Nosegskārda lāseņa ierīkošana</t>
  </si>
  <si>
    <t xml:space="preserve">  skārda lāsenis</t>
  </si>
  <si>
    <t>Koka karkasa (50x75, s=600) ierīkošana lodžijās, kas tiks aizstiklotas</t>
  </si>
  <si>
    <t>Lodžiju atdalošās un gala sienas</t>
  </si>
  <si>
    <t>Lodžiju griestu attīrīšana</t>
  </si>
  <si>
    <t xml:space="preserve">Griestu špaktelēšana </t>
  </si>
  <si>
    <t xml:space="preserve">  špaktele</t>
  </si>
  <si>
    <t xml:space="preserve">  silikonsveķu bāzes krāsa</t>
  </si>
  <si>
    <t>Virsmu siltināšana zem dzīvojamajām telpām</t>
  </si>
  <si>
    <t>Virsmu siltināšana ar 200 mm biezu akmensvati</t>
  </si>
  <si>
    <t>Virsmu gruntēšana</t>
  </si>
  <si>
    <t>Dzīvokļa ārsienas siltināšana pagrabā un 1 stāvā</t>
  </si>
  <si>
    <t>Kāpņu telpu remonts</t>
  </si>
  <si>
    <t>Kāpņu telpu sagatavošana remontam (elektroinstalāciju, vājstrāvas tīklu pārcelšana un sakārtošana u.c.)</t>
  </si>
  <si>
    <t>kāpņu telpas</t>
  </si>
  <si>
    <t>Sienu attīrīšana</t>
  </si>
  <si>
    <t xml:space="preserve">  grunts</t>
  </si>
  <si>
    <t xml:space="preserve">Sienu špaktelēšana </t>
  </si>
  <si>
    <t>Sienu krāsošana ar gruntskrāsu</t>
  </si>
  <si>
    <t xml:space="preserve">  gruntskrāsa</t>
  </si>
  <si>
    <t>Sienu krāsošana</t>
  </si>
  <si>
    <t xml:space="preserve">  tonēta krāsa</t>
  </si>
  <si>
    <t>Griesti un kāpņu laidu un laukumu apakšas</t>
  </si>
  <si>
    <t>Griestu attīrīšana</t>
  </si>
  <si>
    <t>Griestu krāsošana ar gruntskrāsu</t>
  </si>
  <si>
    <t>Griestu krāsošana</t>
  </si>
  <si>
    <t>Kāpņu margas</t>
  </si>
  <si>
    <t>Esošo kāpņu margu metāla konstrukciju remonts, attīrīšana, gruntēšana un krāsošana</t>
  </si>
  <si>
    <t>Margu gumijas lentera uz margu balsta nomaiņa</t>
  </si>
  <si>
    <t>Pastkastīšu (vertikāli bloki) uzstādīšana</t>
  </si>
  <si>
    <t>Gaismas bedres</t>
  </si>
  <si>
    <t>Gaismas bedru sienu konstrukciju atjaunošana (betons C25)</t>
  </si>
  <si>
    <t>Cinoktas metāla restes uzstādīšana</t>
  </si>
  <si>
    <t>1. stāva pārseguma apakša</t>
  </si>
  <si>
    <t>Virsmas līdzināšana pirms izolācijas ierīkošanas</t>
  </si>
  <si>
    <t>Pārseguma apakšas siltināšana ar 200 mm biezu akmensvati</t>
  </si>
  <si>
    <t>Sienu mūrēšana 1. stāvā</t>
  </si>
  <si>
    <t>Tērauda ailu pārsedzes uzstādīšana</t>
  </si>
  <si>
    <t xml:space="preserve">Ailu aizmūrēšana no vieglbetona blokiem </t>
  </si>
  <si>
    <t>Ieejas jumtiņš</t>
  </si>
  <si>
    <t>Teknes un skārda malas ierīkošana</t>
  </si>
  <si>
    <t xml:space="preserve">  impregnēta koka brusa (50x100), stiprināta ar dībeļskrūvēm uz hidroizolācijas</t>
  </si>
  <si>
    <t xml:space="preserve">  skārda mala, stiprināta pie koka brusas ar skrūvēm</t>
  </si>
  <si>
    <t>Zemes darbi lieveņa betona pamata izbūvei (atrakšana un aizbēršana)</t>
  </si>
  <si>
    <t>Šķembu pamatojuma ierīkošana betona pamatam, b=100</t>
  </si>
  <si>
    <t>Lieveņa betona konstrukciju veidņošana</t>
  </si>
  <si>
    <t xml:space="preserve">  ieveidņi</t>
  </si>
  <si>
    <t>Šķembu slāņa ierīkošana, b=100</t>
  </si>
  <si>
    <t>Lieveņas ierīkošana no bruģakmens</t>
  </si>
  <si>
    <t>Ieejas lieveņi ar kāpnēm</t>
  </si>
  <si>
    <t>Šķembu pamatojuma ierīkošana betona pamatam, b=80</t>
  </si>
  <si>
    <t>Šķembu pamatojuma ierīkošana zem kāpņu laida, b=40</t>
  </si>
  <si>
    <t xml:space="preserve">  betons C12/15</t>
  </si>
  <si>
    <t>Lieveņa virsmas gruntēšana</t>
  </si>
  <si>
    <t>Lieveņa grīdas plātnes betonēšana (rievota pretslīdes virsma 9slota), b=45</t>
  </si>
  <si>
    <t xml:space="preserve">  betons C20/25</t>
  </si>
  <si>
    <t>Lieveņa stūra elementu izbūve</t>
  </si>
  <si>
    <t>Lieveņa margu izgatavošana un uzstādīšana</t>
  </si>
  <si>
    <t xml:space="preserve">Esošo sildķermeņu demontāžas darbi </t>
  </si>
  <si>
    <t xml:space="preserve">Esošās apkures sistēmas cauruļvadu demontāžas darbi </t>
  </si>
  <si>
    <t xml:space="preserve">Atvērumu izveidošana un aizdare </t>
  </si>
  <si>
    <t>VENTILĀCIJA</t>
  </si>
  <si>
    <t xml:space="preserve">Atvērumu veidošanas un aizdarīšanas darbi un materiāli </t>
  </si>
  <si>
    <t>APKURE</t>
  </si>
  <si>
    <t>Tērauda cauruļvads, Ø10, Fe</t>
  </si>
  <si>
    <t>Tērauda cauruļvads, Ø15, Fe</t>
  </si>
  <si>
    <t>Tērauda cauruļvads, Ø20, Fe</t>
  </si>
  <si>
    <t>Tērauda cauruļvads, Ø25, Fe</t>
  </si>
  <si>
    <t>Tērauda cauruļvads, Ø32, Fe</t>
  </si>
  <si>
    <t>Tērauda cauruļvads, Ø40, Fe</t>
  </si>
  <si>
    <t>Tērauda cauruļvads, Ø50, Fe</t>
  </si>
  <si>
    <t>Tērauda cauruļvads, Ø65, Fe</t>
  </si>
  <si>
    <t>Plastmasas daudzslāņu cauruļvads, Ø16, UP</t>
  </si>
  <si>
    <t>Plastmasas daudzslāņu cauruļvads, Ø20, UP</t>
  </si>
  <si>
    <t>Plastmasas daudzslāņu cauruļvads, Ø25, UP</t>
  </si>
  <si>
    <t>Plastmasas daudzslāņu cauruļvads, Ø32, UP</t>
  </si>
  <si>
    <t>Līkums-45, Ø25, Fe</t>
  </si>
  <si>
    <t>Līkums-45, Ø25, UP</t>
  </si>
  <si>
    <t>Līkums-90, Ø10, Fe</t>
  </si>
  <si>
    <t>līkums-90, Ø15, Fe</t>
  </si>
  <si>
    <t>Līkums-90, Ø20, Fe</t>
  </si>
  <si>
    <t>Līkums-90, Ø25, Fe</t>
  </si>
  <si>
    <t>Līkums-90, Ø32, Fe</t>
  </si>
  <si>
    <t>Līkums-90, Ø40, Fe</t>
  </si>
  <si>
    <t>Līkums-90, Ø50, Fe</t>
  </si>
  <si>
    <t>Līkums-90, Ø65, Fe</t>
  </si>
  <si>
    <t>Līkums-90, Ø16, UP</t>
  </si>
  <si>
    <t>Līkums-90, Ø25, UP</t>
  </si>
  <si>
    <t>Līkums-40, Ø25, UP</t>
  </si>
  <si>
    <t>T-veida veidgabals-90, 20/20/10, Fe</t>
  </si>
  <si>
    <t>T-veida veidgabals-90, 25/25/10, Fe</t>
  </si>
  <si>
    <t>T-veida veidgabals-90, 25/25/15, Fe</t>
  </si>
  <si>
    <t>T-veida veidgabals-90, 25/25/20, Fe</t>
  </si>
  <si>
    <t>T-veida veidgabals-90, 25/25, Fe</t>
  </si>
  <si>
    <t>T-veida veidgabals-90, 25/25/32, Fe</t>
  </si>
  <si>
    <t>T-veida veidgabals-90, 32/32/15, Fe</t>
  </si>
  <si>
    <t>T-veida veidgabals-90, 32/32/20, Fe</t>
  </si>
  <si>
    <t>T-veida veidgabals-90, 32/32, Fe</t>
  </si>
  <si>
    <t>T-veida veidgabals-90, 32/32/40, Fe</t>
  </si>
  <si>
    <t>T-veida veidgabals-90, 40/40/20, Fe</t>
  </si>
  <si>
    <t>T-veida veidgabals-90, 40/40, Fe</t>
  </si>
  <si>
    <t>T-veida veidgabals-90, 50/50/40, Fe</t>
  </si>
  <si>
    <t>T-veida veidgabals-90, 50/50/65, Fe</t>
  </si>
  <si>
    <t>T-veida veidgabals-90, 65/65/50, Fe</t>
  </si>
  <si>
    <t>T-veida veidgabals-90, 16/16, UP</t>
  </si>
  <si>
    <t>T-veida veidgabals-90, 16/16/20, UP</t>
  </si>
  <si>
    <t>T-veida veidgabals-90, 20/20/16, UP</t>
  </si>
  <si>
    <t>T-veida veidgabals-90, 20/20/25, UP</t>
  </si>
  <si>
    <t>T-veida veidgabals-90, 25/25/16, UP</t>
  </si>
  <si>
    <t>T-veida veidgabals-90, 25/25/20, UP</t>
  </si>
  <si>
    <t>T-veida veidgabals-90, 32/32/16, UP</t>
  </si>
  <si>
    <t>X-veida veidgabals, 40/40/25/25, Fe</t>
  </si>
  <si>
    <t>X-veida veidgabals, 20/20/16/16, UP</t>
  </si>
  <si>
    <t>X-veida veidgabals, 25/25/16/16, UP</t>
  </si>
  <si>
    <t>X-veida veidgabals, 32/32/16/16, UP</t>
  </si>
  <si>
    <t>Savienojums, 25/25, Fe</t>
  </si>
  <si>
    <t>Savienojums, 25/32, Fe</t>
  </si>
  <si>
    <t>Savienojums, 25/40, Fe</t>
  </si>
  <si>
    <t>Savienojums, 20/20/16/16, UP</t>
  </si>
  <si>
    <t>Savienojums, 25/25/16/16, UP</t>
  </si>
  <si>
    <t>Savienojums, 32/32/16/16, UP</t>
  </si>
  <si>
    <t>Balansējošais vārsts ar drenāžu, Ø10, STAD/F-10/09</t>
  </si>
  <si>
    <t>Balansējošais vārsts ar drenāžu, Ø15, STAD/F-15/14</t>
  </si>
  <si>
    <t>Balansējošais vārsts ar drenāžu, Ø20, STAD/F-20</t>
  </si>
  <si>
    <t>Balansējošais vārsts ar drenāžu, Ø32, STAD/F-32</t>
  </si>
  <si>
    <t>Balansējošais vārsts ar drenāžu, Ø40, STAD/F-40</t>
  </si>
  <si>
    <t>Radiatoru termostatu galvas, Ø15, K Dn15</t>
  </si>
  <si>
    <t xml:space="preserve">Cauruļvadu kompensatori un nekustīgie balsti </t>
  </si>
  <si>
    <t xml:space="preserve">Cauruļvadu siltumizolācija </t>
  </si>
  <si>
    <t xml:space="preserve">Tērauda un kapara cauruļvadu veidgabali </t>
  </si>
  <si>
    <t xml:space="preserve">Sistēmas marķēšanas materiāli </t>
  </si>
  <si>
    <t xml:space="preserve">Cauruļvadu gruntskrāsa (krāsojums 2 kārtās) </t>
  </si>
  <si>
    <t xml:space="preserve">Cauruļvadu stiprinājumi no cinkota tērauda </t>
  </si>
  <si>
    <t xml:space="preserve">Metināšanas un lodēšanas materiāli </t>
  </si>
  <si>
    <t xml:space="preserve">Sistēmas ieregulēšanas un palaišanas darbi </t>
  </si>
  <si>
    <t xml:space="preserve">Palīgmateriāli, montāžas komplekts, elektroinstalācija </t>
  </si>
  <si>
    <t>Pretkorozijas lenta 50mm, 10m</t>
  </si>
  <si>
    <t>rul.</t>
  </si>
  <si>
    <t>8</t>
  </si>
  <si>
    <t>ALu apaļtērauds ∅8mm</t>
  </si>
  <si>
    <t>ALu apaļtērauds ∅8mm PVC izolācija</t>
  </si>
  <si>
    <t>ALu apaļtērauds ∅16mm L=1.5m</t>
  </si>
  <si>
    <t xml:space="preserve">  putupolistorols Tenapors Extra EPS150 (λ=≤0.034 W/mK), b=100 (vai ekvivalents)</t>
  </si>
  <si>
    <t xml:space="preserve">  siltumizolācija Paroc Linio 10 (λ=≤0.036 W/mK), b=150 (vai ekvivalents)</t>
  </si>
  <si>
    <t xml:space="preserve">  siltumizolācija Paroc Linio 10 (λ=≤0.036 W/mK), b=50 (vai ekvivalents)</t>
  </si>
  <si>
    <t xml:space="preserve">  siltumizolācija Paroc Linio 15 (λ=≤0.037 W/mK), b=20 .. 50 (vai ekvivalents)</t>
  </si>
  <si>
    <t xml:space="preserve">  "Paroc CGL 20cy" (λ=≤0.037 W/mK), b=100 (vai ekvivalents)</t>
  </si>
  <si>
    <t xml:space="preserve">  grunts Weber SAD 54 (vai ekvivalents)</t>
  </si>
  <si>
    <t xml:space="preserve">  elastīga hidroizolācija Weber tec 824 (vai ekvivalents)</t>
  </si>
  <si>
    <t xml:space="preserve">  līmlente pārlaidumu salīmēšanai Tyvek Butil (vai ekvivalents)</t>
  </si>
  <si>
    <t xml:space="preserve">  Paroc ROS30 (λ=≤0.036 W/mK), b=100 (vai ekvivalents)</t>
  </si>
  <si>
    <t xml:space="preserve">  Paroc ROS30g (λ=≤0.036 W/mK), b=100 (vai ekvivalents)</t>
  </si>
  <si>
    <t xml:space="preserve">  Paroc ROS 60 (λ=≤0.039 W/mK), b=50 (vai ekvivalents)</t>
  </si>
  <si>
    <t xml:space="preserve">  Paroc ROS 60 (λ=≤0.038 W/mK), b=50 (vai ekvivalents)</t>
  </si>
  <si>
    <t xml:space="preserve">  Paroc BLT 9, (λ=≤0.041 W/mK) (vai ekvivalents)</t>
  </si>
  <si>
    <t xml:space="preserve">  siltumizolācija Paroc Linio 10 (λ=≤0.037 W/mK), b=200 (vai ekvivalents)</t>
  </si>
  <si>
    <t xml:space="preserve">  "Remmers Epoxy BS 3000" krāsa (vai ekvivalents)</t>
  </si>
  <si>
    <t xml:space="preserve">  siltumizolācija Paroc Linio 10 (λ=≤0.036 W/mK), b=200 (vai ekvivalents)</t>
  </si>
  <si>
    <t xml:space="preserve">  Paroc ROB 60 (λ=≤0.039 W/mK), b=50 (vai ekvivalents)</t>
  </si>
  <si>
    <t>ACO Vario apavu tīrīšanas sistēmas ārā lietošanai ierīkošana (polipropilēna vanniņa 60xx40xx80, cinkota tērauda rāmis 600x400x25, cinkots šunveida režģis 9x13) (vai ekvivalents)</t>
  </si>
  <si>
    <t>Svaigā gaisa pieplūdes vārsti komplektā ar restēm, VTK160 (vai ekvivalents)</t>
  </si>
  <si>
    <t>Cauruļvadu izolācijas čaulas b=20mm, Ø10, 1000s, Ultimate U Protect 1000s (vai ekvivalents)</t>
  </si>
  <si>
    <t>Cauruļvadu izolācijas čaulas b=20mm, Ø15, 1000s, Ultimate U Protect 1000s (vai ekvivalents)</t>
  </si>
  <si>
    <t>Cauruļvadu izolācijas čaulas b=20mm, Ø20, 1000s, Ultimate U Protect 1000s (vai ekvivalents)</t>
  </si>
  <si>
    <t>Cauruļvadu izolācijas čaulas b=20mm, Ø25, 1000s, Ultimate U Protect 1000s (vai ekvivalents)</t>
  </si>
  <si>
    <t>Cauruļvadu izolācijas čaulas b=20mm, Ø32, 1000s, Ultimate U Protect 1000s (vai ekvivalents)</t>
  </si>
  <si>
    <t>Cauruļvadu izolācijas čaulas b=20mm, Ø40, 1000s, Ultimate U Protect 1000s (vai ekvivalents)</t>
  </si>
  <si>
    <t>Cauruļvadu izolācijas čaulas b=20mm, Ø50, 1000s, Ultimate U Protect 1000s (vai ekvivalents)</t>
  </si>
  <si>
    <t>Cauruļvadu izolācijas čaulas b=20mm, Ø65, 1000s, Ultimate U Protect 1000s (vai ekvivalents)</t>
  </si>
  <si>
    <t>"PURMO" COMPACT apkures radiators ar iebūvētu regulatoru, atgaisotāju, noslēgtapām ar sānu pieslēgumu, C11-500-1000 (vai ekvivalents)</t>
  </si>
  <si>
    <t>"PURMO" COMPACT apkures radiators ar iebūvētu regulatoru, atgaisotāju, noslēgtapām ar sānu pieslēgumu, C11-500-1200 (vai ekvivalents)</t>
  </si>
  <si>
    <t>"PURMO" COMPACT apkures radiators ar iebūvētu regulatoru, atgaisotāju, noslēgtapām ar sānu pieslēgumu, C11-500-700 (vai ekvivalents)</t>
  </si>
  <si>
    <t>"PURMO" COMPACT apkures radiators ar iebūvētu regulatoru, atgaisotāju, noslēgtapām ar sānu pieslēgumu, C11-500-900 (vai ekvivalents)</t>
  </si>
  <si>
    <t>"PURMO" COMPACT apkures radiators ar iebūvētu regulatoru, atgaisotāju, noslēgtapām ar sānu pieslēgumu, C21-500-1000 (vai ekvivalents)</t>
  </si>
  <si>
    <t>"PURMO" COMPACT apkures radiators ar iebūvētu regulatoru, atgaisotāju, noslēgtapām ar sānu pieslēgumu, C21-500-1100 (vai ekvivalents)</t>
  </si>
  <si>
    <t>"PURMO" COMPACT apkures radiators ar iebūvētu regulatoru, atgaisotāju, noslēgtapām ar sānu pieslēgumu, C21-500-1200 (vai ekvivalents)</t>
  </si>
  <si>
    <t>"PURMO" COMPACT apkures radiators ar iebūvētu regulatoru, atgaisotāju, noslēgtapām ar sānu pieslēgumu, C21-500-700 (vai ekvivalents)</t>
  </si>
  <si>
    <t>"PURMO" COMPACT apkures radiators ar iebūvētu regulatoru, atgaisotāju, noslēgtapām ar sānu pieslēgumu, C21-500-800 (vai ekvivalents)</t>
  </si>
  <si>
    <t>"PURMO" COMPACT apkures radiators ar iebūvētu regulatoru, atgaisotāju, noslēgtapām ar sānu pieslēgumu, C21-500-900 (vai ekvivalents)</t>
  </si>
  <si>
    <t>"PURMO" COMPACT apkures radiators ar iebūvētu regulatoru, atgaisotāju, noslēgtapām ar sānu pieslēgumu, C21-900-1200 (vai ekvivalents)</t>
  </si>
  <si>
    <t>"PURMO" COMPACT apkures radiators ar iebūvētu regulatoru, atgaisotāju, noslēgtapām ar sānu pieslēgumu, C22-500-800 (vai ekvivalents)</t>
  </si>
  <si>
    <t>"PURMO" COMPACT apkures radiators ar iebūvētu regulatoru, atgaisotāju, noslēgtapām ar sānu pieslēgumu, C22-500-900 (vai ekvivalents)</t>
  </si>
  <si>
    <t>"PURMO" COMPACT apkures radiators ar iebūvētu regulatoru, atgaisotāju, noslēgtapām ar sānu pieslēgumu, C22-900-1000 (vai ekvivalents)</t>
  </si>
  <si>
    <t>Siltuma maksas sadalītājs (alokators) SONTEX 566 (vai ekvivalents)</t>
  </si>
  <si>
    <t>Datu savācējs SUPERCOM 646 GPRS (vai ekvivalents)</t>
  </si>
  <si>
    <t>Datu savācējs SUPERCOM 656 (vai ekvivalents)</t>
  </si>
  <si>
    <t>Cinkota tērauda lente 40x4mm 5052FT, "OBO", ieskaistot tranšejas rakšanu un aizbēršanu (vai ekvivalents)</t>
  </si>
  <si>
    <t>Stienis ∅20, apaļtērauds, L=1500mm (elektrodsL=4500mm),  219/20ST, "OBO" (vai ekvivalents)</t>
  </si>
  <si>
    <t>Uzgalis ∅20 1819/20BP, "OBO" (vai ekvivalents)</t>
  </si>
  <si>
    <t>Savienojums ∅20 2745/20, "OBO" (vai ekvivalents)</t>
  </si>
  <si>
    <t>Savienojums stienis ∅20/40x4mm lente 250/AFT, "OBO" (vai ekvivalents)</t>
  </si>
  <si>
    <t>Mērījumu savienojums 319RD10, "OBO" kārbā (vai ekvivalents)</t>
  </si>
  <si>
    <t>Vada ∅8...10mm jumta stiprinājums 165 MBG8, "OBO" (vai ekvivalents)</t>
  </si>
  <si>
    <t>Vada ∅8...10mm vert. stiprinājums 177 20 M10, "OBO"  (vai ekvivalents)</t>
  </si>
  <si>
    <t>Zemējuma ievada stienis ar atdalītāju un savienot. 204 KL1500, "OBO" (vai ekvivalents)</t>
  </si>
  <si>
    <t>Zibensuztvērēja stiprinājums M16, "OBO" (vai ekvivalents)</t>
  </si>
  <si>
    <t>P/e caurule d50mm gofrēta "KOPOS" (vai ekvivalents)</t>
  </si>
  <si>
    <t>P/e caurule d110mm gofrēta "KOPOS" (vai ekvivalents)</t>
  </si>
  <si>
    <t>Betona elementu atjaunošana ar Weber Easy Fix flīžu līmi (vai ekvivalents) un ātri cietējošu betona klonu Weber S30 (vai ekvivalents)</t>
  </si>
  <si>
    <r>
      <t xml:space="preserve">Celtniecības sastatņu montāža, demontāža </t>
    </r>
    <r>
      <rPr>
        <sz val="12"/>
        <rFont val="Times New Roman"/>
        <family val="1"/>
      </rPr>
      <t>un īre</t>
    </r>
    <r>
      <rPr>
        <sz val="11"/>
        <rFont val="Times New Roman"/>
        <family val="1"/>
      </rPr>
      <t xml:space="preserve"> </t>
    </r>
  </si>
  <si>
    <t>Maksa par elektroenerģijas izmantošanu (ieskaitot pagaidu prožektoru ierīkošanu būvlaukuma izgaismošanai)</t>
  </si>
  <si>
    <t xml:space="preserve">objekts </t>
  </si>
  <si>
    <t>Ūdensapgāde un kanalizācija</t>
  </si>
  <si>
    <t>LOKĀLĀ TĀME Nr.4</t>
  </si>
  <si>
    <t>ŪK</t>
  </si>
  <si>
    <t>Siltummezgla apsaiste</t>
  </si>
  <si>
    <t>Izlaides krāns</t>
  </si>
  <si>
    <t>Stiprinājumi</t>
  </si>
  <si>
    <t>Stāvvadu aizbetonēšana</t>
  </si>
  <si>
    <t>Atgaisotāji</t>
  </si>
  <si>
    <t>Ū1, T3, T4 sistēma (Stāvvadi)</t>
  </si>
  <si>
    <t>K1 sadzīves kanalizācijas tīkli (Stāvvadi)</t>
  </si>
  <si>
    <t>Izvadi uz jumta ("jumtiņi stāvvadiem")</t>
  </si>
  <si>
    <t>Revīzijas stāvvadiem  ∅50 - 110</t>
  </si>
  <si>
    <t>K1 sadzīves kanalizācijas tīkli (pagrabā)</t>
  </si>
  <si>
    <t>PVC caurule ∅110 ar veidgabaliem</t>
  </si>
  <si>
    <t>PVC caurule ∅75 ar veidgabaliem</t>
  </si>
  <si>
    <t>Lodveida krāns, PN16, DN50</t>
  </si>
  <si>
    <t>Lodveida krāns, PN16, DN40</t>
  </si>
  <si>
    <t>Lodveida krāns, PN16, DN32</t>
  </si>
  <si>
    <t>Lodveida krāns, PN16, DN25</t>
  </si>
  <si>
    <t>Lodveida krāns, PN16, DN15</t>
  </si>
  <si>
    <t>Balansējošs vārsts, PN16, DN20</t>
  </si>
  <si>
    <t xml:space="preserve">Dvieļu žāvētājs DN25 (L=700) </t>
  </si>
  <si>
    <t xml:space="preserve">Atzars uz dzīvokli DN 15 (L = 2 m) </t>
  </si>
  <si>
    <t>Izlaides krāns DN15</t>
  </si>
  <si>
    <t>Ugunsdzēsības manžete dn50-110, Hilti (vai ekvivalents)</t>
  </si>
  <si>
    <t>TECElogo caurule ar veidgabaliem un izolāciju 
(d=13mm, ʎ=0.036 (piem.K-flex) ∅ 63  x 6) Ū1, DN50 (vai ekvivalents)</t>
  </si>
  <si>
    <t>TECElogo caurule ar veidgabaliem un izolāciju 
(d=13mm, ʎ=0.036 (piem.K-flex) ∅ 50x4,5) Ū1, DN40 (vai ekvivalents)</t>
  </si>
  <si>
    <t>TECElogo caurule ar veidgabaliemun izolāciju 
(d=30mm, ʎ=0.032 (piem. isover) ∅50 x 4.5) T3/T4,  DN40 (vai ekvivalents)</t>
  </si>
  <si>
    <t>TECElogo caurule ar veidgabaliemun izolāciju 
(d=13mm, ʎ=0.036 (piem.K-flex) ∅40 x 4) Ū1, DN32 (vai ekvivalents)</t>
  </si>
  <si>
    <t>Unipipe caurule ar veidgabaliemun izolāciju 
(d=30mm, ʎ=0.032 (piem. isover) ∅40 x 4) T3/T4,  DN32 (vai ekvivalents)</t>
  </si>
  <si>
    <t>TECElogo caurule ar veidgabaliemun izolāciju 
(d=13mm, ʎ=0.036 (piem.K-flex) ∅32 x 35) Ū1,  DN25 (vai ekvivalents)</t>
  </si>
  <si>
    <t>TECElogo caurule ar veidgabaliemun izolāciju 
(d=30mm, ʎ=0.032 (piem. isover) ∅32x 35) T3/T4,  DN25 (vai ekvivalents)</t>
  </si>
  <si>
    <t>TECElogo caurule ar veidgabaliemun izolāciju 
(d=13mm, ʎ=0.036 (piem.K-flex) ∅25 x 2.5) T3/T4,  DN20 (vai ekvivalents)</t>
  </si>
  <si>
    <t>TECElogo caurule ar veidgabaliemun izolāciju 
(d=30mm, ʎ=0.032 (piem. isover) ∅25x 2.5) Ū1,  DN20 (vai ekvivalents)</t>
  </si>
  <si>
    <t>TECElogo caurule ar veidgabaliemun izolāciju 
(d=30mm, ʎ=0.032 (piem. isover) ∅20x 2.25) T3/T4,  DN15 (vai ekvivalents)</t>
  </si>
  <si>
    <t>TECElogo caurule ar veidgabaliemun izolāciju 
(d=13mm, ʎ=0.036 (piem.K-flex) ∅25 x 2.5) Ū1, DN20 (vai ekvivalents)</t>
  </si>
  <si>
    <t>TECElogo caurule ar veidgabaliemun izolāciju 
(d=30mm, ʎ=0.032 (piem. isover) ∅25x 2.5) T3/T4,  DN20 (vai ekvivalents)</t>
  </si>
  <si>
    <t>TECElogo caurule ar veidgabaliemun izolāciju 
(d=30mm, ʎ=0.032 (piem. isover) ∅20x 2.5) T3/T4,  DN15 (vai ekvivalents)</t>
  </si>
  <si>
    <t>PVC caurule ar skaņas  un pretkondensāta/skaņas izolāciju (b=13mm; ʎ=0.032 (piem. isover) ) ∅110 ar veidgabaliem (vai ekvivalents)</t>
  </si>
  <si>
    <t>PVC caurule ar skaņas  un pretkondensāta/skaņas izolāciju (b=13mm; ʎ=0.032 (piem. isover) ) ∅75 ar veidgabaliem (vai ekvivalents)</t>
  </si>
  <si>
    <t>PVC caurule ar skaņas  un pretkondensāta/skaņas izolāciju (b=13mm; ʎ=0.032 (piem. isover) ) ∅50 ar veidgabaliem (vai ekvivalents)</t>
  </si>
  <si>
    <t>Lodveida vārsts, Ø10, GLOBO, 0600-01.000 DN10 (vai ekvivalents)</t>
  </si>
  <si>
    <t>Lodveida vārsts, Ø15, GLOBO, 0600-02.000 DN15 (vai ekvivalents)</t>
  </si>
  <si>
    <t>Lodveida vārsts, Ø20, GLOBO, 0600-03.000 DN20 (vai ekvivalents)</t>
  </si>
  <si>
    <t>Lodveida vārsts, Ø25, GLOBO, 0600-04.000 DN25 (vai ekvivalents)</t>
  </si>
  <si>
    <t>Lodveida vārsts, Ø40, GLOBO, 0600-06.000 DN40 (vai ekvivalents)</t>
  </si>
  <si>
    <t>Lodveida vārsts, Ø50, GLOBO, 0600-08.000 DN50 (vai ekvivalents)</t>
  </si>
  <si>
    <t>Radiatora vārsts ar integrētu priekšiestatījumu, TRV-2-15+TRV 300-28 (vai ekvivalents)</t>
  </si>
</sst>
</file>

<file path=xl/styles.xml><?xml version="1.0" encoding="utf-8"?>
<styleSheet xmlns="http://schemas.openxmlformats.org/spreadsheetml/2006/main">
  <numFmts count="10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#,##0.0000"/>
    <numFmt numFmtId="165" formatCode="#,##0.0"/>
  </numFmts>
  <fonts count="64">
    <font>
      <sz val="10"/>
      <name val="Arial"/>
      <family val="0"/>
    </font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8"/>
      <name val="Times New Roman"/>
      <family val="1"/>
    </font>
    <font>
      <sz val="10"/>
      <color indexed="9"/>
      <name val="Times New Roman"/>
      <family val="1"/>
    </font>
    <font>
      <i/>
      <sz val="10"/>
      <name val="Times New Roman"/>
      <family val="1"/>
    </font>
    <font>
      <sz val="8"/>
      <name val="LVHelvetica"/>
      <family val="0"/>
    </font>
    <font>
      <sz val="10"/>
      <color indexed="8"/>
      <name val="Arial"/>
      <family val="2"/>
    </font>
    <font>
      <sz val="10"/>
      <color indexed="8"/>
      <name val="Helv"/>
      <family val="0"/>
    </font>
    <font>
      <b/>
      <sz val="11"/>
      <name val="Times New Roman"/>
      <family val="1"/>
    </font>
    <font>
      <b/>
      <sz val="10.5"/>
      <name val="Times New Roman"/>
      <family val="1"/>
    </font>
    <font>
      <b/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0"/>
      <color rgb="FF000000"/>
      <name val="Arial"/>
      <family val="2"/>
    </font>
    <font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0"/>
      <color rgb="FF000000"/>
      <name val="Helv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rgb="FFFF0000"/>
      <name val="Times New Roman"/>
      <family val="1"/>
    </font>
  </fonts>
  <fills count="5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 style="medium"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thin"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 style="thin"/>
      <top style="thin"/>
      <bottom style="thin"/>
    </border>
    <border>
      <left/>
      <right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9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3" fillId="33" borderId="0" applyNumberFormat="0" applyBorder="0" applyAlignment="0" applyProtection="0"/>
    <xf numFmtId="0" fontId="44" fillId="34" borderId="1" applyNumberFormat="0" applyAlignment="0" applyProtection="0"/>
    <xf numFmtId="0" fontId="45" fillId="0" borderId="0" applyNumberFormat="0" applyFill="0" applyBorder="0" applyAlignment="0" applyProtection="0"/>
    <xf numFmtId="0" fontId="1" fillId="0" borderId="0">
      <alignment/>
      <protection/>
    </xf>
    <xf numFmtId="0" fontId="46" fillId="35" borderId="1" applyNumberFormat="0" applyAlignment="0" applyProtection="0"/>
    <xf numFmtId="0" fontId="47" fillId="36" borderId="0" applyNumberFormat="0" applyBorder="0" applyAlignment="0" applyProtection="0"/>
    <xf numFmtId="0" fontId="47" fillId="37" borderId="0" applyNumberFormat="0" applyBorder="0" applyAlignment="0" applyProtection="0"/>
    <xf numFmtId="0" fontId="47" fillId="38" borderId="0" applyNumberFormat="0" applyBorder="0" applyAlignment="0" applyProtection="0"/>
    <xf numFmtId="0" fontId="47" fillId="39" borderId="0" applyNumberFormat="0" applyBorder="0" applyAlignment="0" applyProtection="0"/>
    <xf numFmtId="0" fontId="47" fillId="40" borderId="0" applyNumberFormat="0" applyBorder="0" applyAlignment="0" applyProtection="0"/>
    <xf numFmtId="0" fontId="47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45" borderId="0" applyNumberFormat="0" applyBorder="0" applyAlignment="0" applyProtection="0"/>
    <xf numFmtId="0" fontId="48" fillId="3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46" borderId="0" applyNumberFormat="0" applyBorder="0" applyAlignment="0" applyProtection="0"/>
    <xf numFmtId="0" fontId="51" fillId="47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52" fillId="0" borderId="0" applyNumberFormat="0" applyBorder="0" applyProtection="0">
      <alignment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0" fillId="48" borderId="0">
      <alignment vertical="center" wrapText="1"/>
      <protection/>
    </xf>
    <xf numFmtId="0" fontId="54" fillId="0" borderId="0" applyNumberFormat="0" applyFill="0" applyBorder="0" applyAlignment="0" applyProtection="0"/>
    <xf numFmtId="0" fontId="55" fillId="49" borderId="4" applyNumberFormat="0" applyAlignment="0" applyProtection="0"/>
    <xf numFmtId="0" fontId="0" fillId="50" borderId="5" applyNumberFormat="0" applyFont="0" applyAlignment="0" applyProtection="0"/>
    <xf numFmtId="9" fontId="0" fillId="0" borderId="0" applyFont="0" applyFill="0" applyBorder="0" applyAlignment="0" applyProtection="0"/>
    <xf numFmtId="0" fontId="4" fillId="0" borderId="6" applyNumberFormat="0" applyFill="0" applyAlignment="0" applyProtection="0"/>
    <xf numFmtId="0" fontId="56" fillId="51" borderId="0" applyNumberFormat="0" applyBorder="0" applyAlignment="0" applyProtection="0"/>
    <xf numFmtId="0" fontId="57" fillId="0" borderId="0" applyNumberFormat="0" applyBorder="0" applyProtection="0">
      <alignment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60" fillId="0" borderId="9" applyNumberFormat="0" applyFill="0" applyAlignment="0" applyProtection="0"/>
    <xf numFmtId="0" fontId="60" fillId="0" borderId="0" applyNumberFormat="0" applyFill="0" applyBorder="0" applyAlignment="0" applyProtection="0"/>
    <xf numFmtId="0" fontId="14" fillId="0" borderId="0">
      <alignment horizontal="left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</cellStyleXfs>
  <cellXfs count="328">
    <xf numFmtId="0" fontId="0" fillId="0" borderId="0" xfId="0" applyAlignment="1">
      <alignment/>
    </xf>
    <xf numFmtId="0" fontId="7" fillId="0" borderId="10" xfId="0" applyFont="1" applyFill="1" applyBorder="1" applyAlignment="1">
      <alignment horizontal="center" vertical="center" wrapText="1"/>
    </xf>
    <xf numFmtId="4" fontId="7" fillId="0" borderId="11" xfId="0" applyNumberFormat="1" applyFont="1" applyFill="1" applyBorder="1" applyAlignment="1" applyProtection="1">
      <alignment horizontal="center" vertical="center" wrapText="1"/>
      <protection/>
    </xf>
    <xf numFmtId="4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>
      <alignment horizontal="center" vertical="center" wrapText="1"/>
    </xf>
    <xf numFmtId="0" fontId="7" fillId="0" borderId="13" xfId="0" applyFont="1" applyFill="1" applyBorder="1" applyAlignment="1">
      <alignment vertical="center"/>
    </xf>
    <xf numFmtId="0" fontId="7" fillId="0" borderId="13" xfId="0" applyFont="1" applyFill="1" applyBorder="1" applyAlignment="1">
      <alignment horizontal="left" vertical="center"/>
    </xf>
    <xf numFmtId="0" fontId="7" fillId="0" borderId="0" xfId="76" applyFont="1" applyFill="1" applyAlignment="1">
      <alignment vertical="center"/>
      <protection/>
    </xf>
    <xf numFmtId="0" fontId="7" fillId="0" borderId="14" xfId="95" applyFont="1" applyFill="1" applyBorder="1" applyAlignment="1">
      <alignment horizontal="center" vertical="center" textRotation="90" wrapText="1"/>
      <protection/>
    </xf>
    <xf numFmtId="0" fontId="7" fillId="0" borderId="15" xfId="95" applyFont="1" applyFill="1" applyBorder="1" applyAlignment="1">
      <alignment horizontal="center" vertical="center" textRotation="90" wrapText="1"/>
      <protection/>
    </xf>
    <xf numFmtId="49" fontId="7" fillId="0" borderId="16" xfId="76" applyNumberFormat="1" applyFont="1" applyFill="1" applyBorder="1" applyAlignment="1">
      <alignment horizontal="center" vertical="center"/>
      <protection/>
    </xf>
    <xf numFmtId="49" fontId="7" fillId="0" borderId="17" xfId="76" applyNumberFormat="1" applyFont="1" applyFill="1" applyBorder="1" applyAlignment="1">
      <alignment horizontal="center" vertical="center"/>
      <protection/>
    </xf>
    <xf numFmtId="0" fontId="7" fillId="0" borderId="17" xfId="76" applyFont="1" applyFill="1" applyBorder="1" applyAlignment="1">
      <alignment horizontal="center" vertical="center"/>
      <protection/>
    </xf>
    <xf numFmtId="0" fontId="7" fillId="0" borderId="17" xfId="76" applyFont="1" applyFill="1" applyBorder="1" applyAlignment="1">
      <alignment horizontal="center" vertical="center" wrapText="1"/>
      <protection/>
    </xf>
    <xf numFmtId="0" fontId="7" fillId="0" borderId="18" xfId="76" applyFont="1" applyFill="1" applyBorder="1" applyAlignment="1">
      <alignment horizontal="center" vertical="center" wrapText="1"/>
      <protection/>
    </xf>
    <xf numFmtId="2" fontId="7" fillId="0" borderId="19" xfId="0" applyNumberFormat="1" applyFont="1" applyFill="1" applyBorder="1" applyAlignment="1">
      <alignment horizontal="center" vertical="center"/>
    </xf>
    <xf numFmtId="4" fontId="7" fillId="0" borderId="19" xfId="96" applyNumberFormat="1" applyFont="1" applyFill="1" applyBorder="1" applyAlignment="1" applyProtection="1">
      <alignment horizontal="center" vertical="center"/>
      <protection/>
    </xf>
    <xf numFmtId="4" fontId="7" fillId="0" borderId="19" xfId="0" applyNumberFormat="1" applyFont="1" applyFill="1" applyBorder="1" applyAlignment="1" applyProtection="1">
      <alignment horizontal="center" vertical="center"/>
      <protection/>
    </xf>
    <xf numFmtId="4" fontId="7" fillId="0" borderId="20" xfId="96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7" fillId="0" borderId="0" xfId="95" applyFont="1" applyFill="1" applyBorder="1" applyAlignment="1">
      <alignment vertical="center"/>
      <protection/>
    </xf>
    <xf numFmtId="0" fontId="7" fillId="0" borderId="0" xfId="95" applyFont="1" applyFill="1" applyBorder="1" applyAlignment="1">
      <alignment vertical="center" wrapText="1"/>
      <protection/>
    </xf>
    <xf numFmtId="0" fontId="7" fillId="0" borderId="0" xfId="95" applyFont="1" applyFill="1" applyAlignment="1">
      <alignment vertical="center"/>
      <protection/>
    </xf>
    <xf numFmtId="0" fontId="5" fillId="0" borderId="0" xfId="95" applyFont="1" applyFill="1" applyAlignment="1">
      <alignment horizontal="center" vertical="center"/>
      <protection/>
    </xf>
    <xf numFmtId="0" fontId="5" fillId="0" borderId="0" xfId="95" applyFont="1" applyFill="1" applyAlignment="1">
      <alignment horizontal="right" vertical="center"/>
      <protection/>
    </xf>
    <xf numFmtId="0" fontId="5" fillId="0" borderId="0" xfId="95" applyFont="1" applyFill="1" applyAlignment="1">
      <alignment horizontal="left" vertical="center"/>
      <protection/>
    </xf>
    <xf numFmtId="0" fontId="7" fillId="0" borderId="11" xfId="95" applyFont="1" applyFill="1" applyBorder="1" applyAlignment="1">
      <alignment vertical="center"/>
      <protection/>
    </xf>
    <xf numFmtId="4" fontId="7" fillId="0" borderId="11" xfId="95" applyNumberFormat="1" applyFont="1" applyFill="1" applyBorder="1" applyAlignment="1" applyProtection="1">
      <alignment horizontal="center" vertical="center"/>
      <protection/>
    </xf>
    <xf numFmtId="4" fontId="7" fillId="0" borderId="12" xfId="95" applyNumberFormat="1" applyFont="1" applyFill="1" applyBorder="1" applyAlignment="1" applyProtection="1">
      <alignment horizontal="center" vertical="center"/>
      <protection/>
    </xf>
    <xf numFmtId="0" fontId="7" fillId="0" borderId="21" xfId="95" applyFont="1" applyFill="1" applyBorder="1" applyAlignment="1">
      <alignment vertical="center"/>
      <protection/>
    </xf>
    <xf numFmtId="4" fontId="7" fillId="0" borderId="21" xfId="95" applyNumberFormat="1" applyFont="1" applyFill="1" applyBorder="1" applyAlignment="1" applyProtection="1">
      <alignment horizontal="center" vertical="center"/>
      <protection/>
    </xf>
    <xf numFmtId="0" fontId="7" fillId="0" borderId="22" xfId="95" applyFont="1" applyFill="1" applyBorder="1" applyAlignment="1">
      <alignment vertical="center"/>
      <protection/>
    </xf>
    <xf numFmtId="4" fontId="7" fillId="0" borderId="23" xfId="95" applyNumberFormat="1" applyFont="1" applyFill="1" applyBorder="1" applyAlignment="1" applyProtection="1">
      <alignment horizontal="center" vertical="center"/>
      <protection/>
    </xf>
    <xf numFmtId="0" fontId="7" fillId="0" borderId="24" xfId="95" applyFont="1" applyFill="1" applyBorder="1" applyAlignment="1">
      <alignment vertical="center"/>
      <protection/>
    </xf>
    <xf numFmtId="0" fontId="7" fillId="0" borderId="19" xfId="95" applyFont="1" applyFill="1" applyBorder="1" applyAlignment="1">
      <alignment vertical="center"/>
      <protection/>
    </xf>
    <xf numFmtId="4" fontId="7" fillId="0" borderId="19" xfId="95" applyNumberFormat="1" applyFont="1" applyFill="1" applyBorder="1" applyAlignment="1">
      <alignment horizontal="center" vertical="center"/>
      <protection/>
    </xf>
    <xf numFmtId="43" fontId="7" fillId="0" borderId="19" xfId="95" applyNumberFormat="1" applyFont="1" applyFill="1" applyBorder="1" applyAlignment="1" applyProtection="1">
      <alignment horizontal="center" vertical="center"/>
      <protection/>
    </xf>
    <xf numFmtId="4" fontId="7" fillId="0" borderId="20" xfId="95" applyNumberFormat="1" applyFont="1" applyFill="1" applyBorder="1" applyAlignment="1">
      <alignment horizontal="center" vertical="center"/>
      <protection/>
    </xf>
    <xf numFmtId="0" fontId="7" fillId="0" borderId="25" xfId="95" applyFont="1" applyFill="1" applyBorder="1" applyAlignment="1">
      <alignment vertical="center"/>
      <protection/>
    </xf>
    <xf numFmtId="0" fontId="7" fillId="0" borderId="26" xfId="95" applyFont="1" applyFill="1" applyBorder="1" applyAlignment="1">
      <alignment vertical="center"/>
      <protection/>
    </xf>
    <xf numFmtId="4" fontId="7" fillId="0" borderId="26" xfId="95" applyNumberFormat="1" applyFont="1" applyFill="1" applyBorder="1" applyAlignment="1">
      <alignment horizontal="center" vertical="center"/>
      <protection/>
    </xf>
    <xf numFmtId="4" fontId="7" fillId="0" borderId="27" xfId="95" applyNumberFormat="1" applyFont="1" applyFill="1" applyBorder="1" applyAlignment="1">
      <alignment horizontal="center" vertical="center"/>
      <protection/>
    </xf>
    <xf numFmtId="0" fontId="7" fillId="0" borderId="13" xfId="95" applyFont="1" applyFill="1" applyBorder="1" applyAlignment="1">
      <alignment vertical="center" wrapText="1"/>
      <protection/>
    </xf>
    <xf numFmtId="0" fontId="7" fillId="0" borderId="0" xfId="0" applyFont="1" applyFill="1" applyAlignment="1">
      <alignment horizontal="center" vertical="center"/>
    </xf>
    <xf numFmtId="0" fontId="7" fillId="0" borderId="19" xfId="95" applyFont="1" applyFill="1" applyBorder="1" applyAlignment="1">
      <alignment vertical="center" wrapText="1"/>
      <protection/>
    </xf>
    <xf numFmtId="0" fontId="7" fillId="0" borderId="0" xfId="0" applyFont="1" applyFill="1" applyAlignment="1">
      <alignment vertical="center"/>
    </xf>
    <xf numFmtId="0" fontId="7" fillId="0" borderId="10" xfId="95" applyFont="1" applyFill="1" applyBorder="1" applyAlignment="1">
      <alignment vertical="center"/>
      <protection/>
    </xf>
    <xf numFmtId="0" fontId="7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4" fontId="12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14" fontId="7" fillId="0" borderId="0" xfId="0" applyNumberFormat="1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right" vertical="center"/>
    </xf>
    <xf numFmtId="0" fontId="5" fillId="0" borderId="28" xfId="0" applyFont="1" applyFill="1" applyBorder="1" applyAlignment="1">
      <alignment horizontal="right" vertical="center"/>
    </xf>
    <xf numFmtId="4" fontId="7" fillId="0" borderId="0" xfId="0" applyNumberFormat="1" applyFont="1" applyFill="1" applyAlignment="1">
      <alignment vertical="center"/>
    </xf>
    <xf numFmtId="9" fontId="10" fillId="0" borderId="29" xfId="0" applyNumberFormat="1" applyFont="1" applyFill="1" applyBorder="1" applyAlignment="1">
      <alignment horizontal="center" vertical="center"/>
    </xf>
    <xf numFmtId="4" fontId="7" fillId="0" borderId="30" xfId="0" applyNumberFormat="1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4" fontId="7" fillId="0" borderId="32" xfId="0" applyNumberFormat="1" applyFont="1" applyFill="1" applyBorder="1" applyAlignment="1">
      <alignment horizontal="center" vertical="center"/>
    </xf>
    <xf numFmtId="9" fontId="10" fillId="0" borderId="31" xfId="0" applyNumberFormat="1" applyFont="1" applyFill="1" applyBorder="1" applyAlignment="1">
      <alignment horizontal="center" vertical="center"/>
    </xf>
    <xf numFmtId="4" fontId="7" fillId="0" borderId="33" xfId="0" applyNumberFormat="1" applyFont="1" applyFill="1" applyBorder="1" applyAlignment="1">
      <alignment horizontal="center" vertical="center"/>
    </xf>
    <xf numFmtId="4" fontId="5" fillId="0" borderId="14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2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right" vertical="center"/>
    </xf>
    <xf numFmtId="4" fontId="7" fillId="0" borderId="0" xfId="0" applyNumberFormat="1" applyFont="1" applyFill="1" applyAlignment="1">
      <alignment horizontal="left" vertical="center"/>
    </xf>
    <xf numFmtId="0" fontId="7" fillId="0" borderId="0" xfId="0" applyFont="1" applyAlignment="1">
      <alignment horizontal="right"/>
    </xf>
    <xf numFmtId="0" fontId="17" fillId="0" borderId="0" xfId="95" applyFont="1" applyFill="1" applyBorder="1" applyAlignment="1">
      <alignment horizontal="center"/>
      <protection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17" fillId="0" borderId="0" xfId="95" applyFont="1" applyFill="1" applyBorder="1" applyAlignment="1">
      <alignment/>
      <protection/>
    </xf>
    <xf numFmtId="0" fontId="17" fillId="0" borderId="0" xfId="95" applyFont="1" applyFill="1" applyBorder="1" applyAlignment="1">
      <alignment horizontal="left"/>
      <protection/>
    </xf>
    <xf numFmtId="0" fontId="17" fillId="0" borderId="0" xfId="95" applyFont="1" applyFill="1" applyBorder="1" applyAlignment="1">
      <alignment horizontal="left" wrapText="1"/>
      <protection/>
    </xf>
    <xf numFmtId="0" fontId="19" fillId="0" borderId="0" xfId="0" applyFont="1" applyAlignment="1">
      <alignment vertical="center"/>
    </xf>
    <xf numFmtId="0" fontId="18" fillId="0" borderId="0" xfId="95" applyFont="1" applyFill="1" applyBorder="1" applyAlignment="1">
      <alignment wrapText="1"/>
      <protection/>
    </xf>
    <xf numFmtId="0" fontId="6" fillId="0" borderId="0" xfId="0" applyFont="1" applyAlignment="1">
      <alignment horizontal="left" wrapText="1"/>
    </xf>
    <xf numFmtId="0" fontId="5" fillId="0" borderId="19" xfId="0" applyFont="1" applyFill="1" applyBorder="1" applyAlignment="1">
      <alignment horizontal="center"/>
    </xf>
    <xf numFmtId="0" fontId="18" fillId="0" borderId="19" xfId="95" applyFont="1" applyFill="1" applyBorder="1" applyAlignment="1">
      <alignment wrapText="1"/>
      <protection/>
    </xf>
    <xf numFmtId="4" fontId="20" fillId="0" borderId="19" xfId="0" applyNumberFormat="1" applyFont="1" applyFill="1" applyBorder="1" applyAlignment="1">
      <alignment horizontal="center"/>
    </xf>
    <xf numFmtId="4" fontId="8" fillId="0" borderId="19" xfId="0" applyNumberFormat="1" applyFont="1" applyFill="1" applyBorder="1" applyAlignment="1">
      <alignment horizontal="center"/>
    </xf>
    <xf numFmtId="14" fontId="7" fillId="0" borderId="0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34" xfId="0" applyBorder="1" applyAlignment="1">
      <alignment/>
    </xf>
    <xf numFmtId="0" fontId="7" fillId="0" borderId="0" xfId="0" applyFont="1" applyAlignment="1">
      <alignment horizontal="right" wrapText="1"/>
    </xf>
    <xf numFmtId="0" fontId="11" fillId="0" borderId="0" xfId="0" applyFont="1" applyFill="1" applyAlignment="1">
      <alignment vertical="center"/>
    </xf>
    <xf numFmtId="0" fontId="17" fillId="0" borderId="0" xfId="0" applyFont="1" applyAlignment="1">
      <alignment horizontal="center"/>
    </xf>
    <xf numFmtId="0" fontId="6" fillId="0" borderId="0" xfId="95" applyFont="1" applyFill="1" applyBorder="1" applyAlignment="1">
      <alignment wrapText="1"/>
      <protection/>
    </xf>
    <xf numFmtId="0" fontId="6" fillId="0" borderId="0" xfId="0" applyFont="1" applyFill="1" applyBorder="1" applyAlignment="1">
      <alignment vertical="center"/>
    </xf>
    <xf numFmtId="4" fontId="7" fillId="0" borderId="19" xfId="0" applyNumberFormat="1" applyFont="1" applyFill="1" applyBorder="1" applyAlignment="1" applyProtection="1">
      <alignment horizontal="center" vertical="center" wrapText="1"/>
      <protection/>
    </xf>
    <xf numFmtId="0" fontId="7" fillId="0" borderId="24" xfId="0" applyFont="1" applyFill="1" applyBorder="1" applyAlignment="1">
      <alignment horizontal="center" vertical="center" wrapText="1"/>
    </xf>
    <xf numFmtId="4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7" fillId="0" borderId="2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4" fontId="5" fillId="0" borderId="0" xfId="0" applyNumberFormat="1" applyFont="1" applyFill="1" applyBorder="1" applyAlignment="1">
      <alignment horizontal="center" vertical="center"/>
    </xf>
    <xf numFmtId="0" fontId="7" fillId="0" borderId="0" xfId="95" applyFont="1" applyFill="1" applyBorder="1" applyAlignment="1">
      <alignment/>
      <protection/>
    </xf>
    <xf numFmtId="49" fontId="7" fillId="0" borderId="13" xfId="95" applyNumberFormat="1" applyFont="1" applyFill="1" applyBorder="1" applyAlignment="1">
      <alignment wrapText="1"/>
      <protection/>
    </xf>
    <xf numFmtId="0" fontId="7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 wrapText="1"/>
    </xf>
    <xf numFmtId="2" fontId="7" fillId="0" borderId="0" xfId="95" applyNumberFormat="1" applyFont="1" applyFill="1" applyBorder="1" applyAlignment="1">
      <alignment vertical="center" wrapText="1"/>
      <protection/>
    </xf>
    <xf numFmtId="0" fontId="7" fillId="0" borderId="0" xfId="95" applyFont="1" applyFill="1" applyAlignment="1">
      <alignment vertical="center"/>
      <protection/>
    </xf>
    <xf numFmtId="0" fontId="7" fillId="0" borderId="0" xfId="95" applyFont="1" applyFill="1" applyBorder="1" applyAlignment="1">
      <alignment vertical="center"/>
      <protection/>
    </xf>
    <xf numFmtId="0" fontId="7" fillId="0" borderId="0" xfId="95" applyFont="1" applyFill="1" applyBorder="1" applyAlignment="1">
      <alignment vertical="center" wrapText="1"/>
      <protection/>
    </xf>
    <xf numFmtId="0" fontId="7" fillId="0" borderId="0" xfId="0" applyFont="1" applyAlignment="1">
      <alignment horizontal="right"/>
    </xf>
    <xf numFmtId="0" fontId="17" fillId="0" borderId="0" xfId="95" applyFont="1" applyFill="1" applyBorder="1" applyAlignment="1">
      <alignment horizontal="center"/>
      <protection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17" fillId="0" borderId="0" xfId="0" applyFont="1" applyAlignment="1">
      <alignment horizontal="center"/>
    </xf>
    <xf numFmtId="0" fontId="6" fillId="0" borderId="0" xfId="0" applyFont="1" applyBorder="1" applyAlignment="1">
      <alignment wrapText="1"/>
    </xf>
    <xf numFmtId="0" fontId="7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0" fontId="7" fillId="0" borderId="0" xfId="0" applyFont="1" applyBorder="1" applyAlignment="1">
      <alignment horizontal="right"/>
    </xf>
    <xf numFmtId="0" fontId="7" fillId="0" borderId="0" xfId="95" applyFont="1" applyFill="1" applyBorder="1" applyAlignment="1">
      <alignment horizontal="center" vertical="center"/>
      <protection/>
    </xf>
    <xf numFmtId="0" fontId="7" fillId="0" borderId="0" xfId="95" applyFont="1" applyFill="1" applyBorder="1" applyAlignment="1">
      <alignment horizontal="center" vertical="center" wrapText="1"/>
      <protection/>
    </xf>
    <xf numFmtId="0" fontId="7" fillId="0" borderId="0" xfId="76" applyFont="1" applyFill="1" applyAlignment="1">
      <alignment vertical="center"/>
      <protection/>
    </xf>
    <xf numFmtId="0" fontId="7" fillId="0" borderId="14" xfId="95" applyFont="1" applyFill="1" applyBorder="1" applyAlignment="1">
      <alignment horizontal="center" vertical="center" textRotation="90" wrapText="1"/>
      <protection/>
    </xf>
    <xf numFmtId="0" fontId="7" fillId="0" borderId="15" xfId="95" applyFont="1" applyFill="1" applyBorder="1" applyAlignment="1">
      <alignment horizontal="center" vertical="center" textRotation="90" wrapText="1"/>
      <protection/>
    </xf>
    <xf numFmtId="0" fontId="7" fillId="0" borderId="0" xfId="76" applyFont="1" applyFill="1" applyBorder="1" applyAlignment="1">
      <alignment vertical="center"/>
      <protection/>
    </xf>
    <xf numFmtId="49" fontId="7" fillId="0" borderId="16" xfId="76" applyNumberFormat="1" applyFont="1" applyFill="1" applyBorder="1" applyAlignment="1">
      <alignment horizontal="center" vertical="center"/>
      <protection/>
    </xf>
    <xf numFmtId="49" fontId="7" fillId="0" borderId="17" xfId="76" applyNumberFormat="1" applyFont="1" applyFill="1" applyBorder="1" applyAlignment="1">
      <alignment horizontal="center" vertical="center"/>
      <protection/>
    </xf>
    <xf numFmtId="0" fontId="7" fillId="0" borderId="17" xfId="76" applyFont="1" applyFill="1" applyBorder="1" applyAlignment="1">
      <alignment horizontal="center" vertical="center"/>
      <protection/>
    </xf>
    <xf numFmtId="0" fontId="7" fillId="0" borderId="17" xfId="76" applyFont="1" applyFill="1" applyBorder="1" applyAlignment="1">
      <alignment horizontal="center" vertical="center" wrapText="1"/>
      <protection/>
    </xf>
    <xf numFmtId="0" fontId="7" fillId="0" borderId="18" xfId="76" applyFont="1" applyFill="1" applyBorder="1" applyAlignment="1">
      <alignment horizontal="center" vertical="center" wrapText="1"/>
      <protection/>
    </xf>
    <xf numFmtId="0" fontId="7" fillId="0" borderId="11" xfId="95" applyFont="1" applyFill="1" applyBorder="1" applyAlignment="1">
      <alignment vertical="center"/>
      <protection/>
    </xf>
    <xf numFmtId="4" fontId="7" fillId="0" borderId="11" xfId="95" applyNumberFormat="1" applyFont="1" applyFill="1" applyBorder="1" applyAlignment="1" applyProtection="1">
      <alignment horizontal="center" vertical="center"/>
      <protection/>
    </xf>
    <xf numFmtId="4" fontId="7" fillId="0" borderId="12" xfId="95" applyNumberFormat="1" applyFont="1" applyFill="1" applyBorder="1" applyAlignment="1" applyProtection="1">
      <alignment horizontal="center" vertical="center"/>
      <protection/>
    </xf>
    <xf numFmtId="2" fontId="7" fillId="0" borderId="19" xfId="0" applyNumberFormat="1" applyFont="1" applyFill="1" applyBorder="1" applyAlignment="1">
      <alignment horizontal="center" vertical="center"/>
    </xf>
    <xf numFmtId="4" fontId="7" fillId="0" borderId="19" xfId="96" applyNumberFormat="1" applyFont="1" applyFill="1" applyBorder="1" applyAlignment="1" applyProtection="1">
      <alignment horizontal="center" vertical="center"/>
      <protection/>
    </xf>
    <xf numFmtId="4" fontId="7" fillId="0" borderId="19" xfId="0" applyNumberFormat="1" applyFont="1" applyFill="1" applyBorder="1" applyAlignment="1" applyProtection="1">
      <alignment horizontal="center" vertical="center"/>
      <protection/>
    </xf>
    <xf numFmtId="4" fontId="7" fillId="0" borderId="20" xfId="96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10" xfId="95" applyFont="1" applyFill="1" applyBorder="1" applyAlignment="1">
      <alignment vertical="center"/>
      <protection/>
    </xf>
    <xf numFmtId="0" fontId="7" fillId="0" borderId="24" xfId="95" applyFont="1" applyFill="1" applyBorder="1" applyAlignment="1">
      <alignment vertical="center"/>
      <protection/>
    </xf>
    <xf numFmtId="0" fontId="7" fillId="0" borderId="19" xfId="95" applyFont="1" applyFill="1" applyBorder="1" applyAlignment="1">
      <alignment vertical="center"/>
      <protection/>
    </xf>
    <xf numFmtId="4" fontId="7" fillId="0" borderId="19" xfId="95" applyNumberFormat="1" applyFont="1" applyFill="1" applyBorder="1" applyAlignment="1">
      <alignment horizontal="center" vertical="center"/>
      <protection/>
    </xf>
    <xf numFmtId="43" fontId="7" fillId="0" borderId="19" xfId="95" applyNumberFormat="1" applyFont="1" applyFill="1" applyBorder="1" applyAlignment="1" applyProtection="1">
      <alignment horizontal="center" vertical="center"/>
      <protection/>
    </xf>
    <xf numFmtId="4" fontId="7" fillId="0" borderId="20" xfId="95" applyNumberFormat="1" applyFont="1" applyFill="1" applyBorder="1" applyAlignment="1">
      <alignment horizontal="center" vertical="center"/>
      <protection/>
    </xf>
    <xf numFmtId="0" fontId="7" fillId="0" borderId="25" xfId="95" applyFont="1" applyFill="1" applyBorder="1" applyAlignment="1">
      <alignment vertical="center"/>
      <protection/>
    </xf>
    <xf numFmtId="0" fontId="7" fillId="0" borderId="26" xfId="95" applyFont="1" applyFill="1" applyBorder="1" applyAlignment="1">
      <alignment vertical="center"/>
      <protection/>
    </xf>
    <xf numFmtId="4" fontId="7" fillId="0" borderId="26" xfId="95" applyNumberFormat="1" applyFont="1" applyFill="1" applyBorder="1" applyAlignment="1">
      <alignment horizontal="center" vertical="center"/>
      <protection/>
    </xf>
    <xf numFmtId="4" fontId="7" fillId="0" borderId="27" xfId="95" applyNumberFormat="1" applyFont="1" applyFill="1" applyBorder="1" applyAlignment="1">
      <alignment horizontal="center" vertical="center"/>
      <protection/>
    </xf>
    <xf numFmtId="2" fontId="7" fillId="0" borderId="0" xfId="95" applyNumberFormat="1" applyFont="1" applyFill="1" applyBorder="1" applyAlignment="1">
      <alignment vertical="center" wrapText="1"/>
      <protection/>
    </xf>
    <xf numFmtId="0" fontId="7" fillId="0" borderId="13" xfId="95" applyFont="1" applyFill="1" applyBorder="1" applyAlignment="1">
      <alignment vertical="center" wrapText="1"/>
      <protection/>
    </xf>
    <xf numFmtId="0" fontId="7" fillId="0" borderId="0" xfId="0" applyFont="1" applyFill="1" applyAlignment="1">
      <alignment horizontal="center" vertical="center"/>
    </xf>
    <xf numFmtId="0" fontId="7" fillId="0" borderId="19" xfId="95" applyFont="1" applyFill="1" applyBorder="1" applyAlignment="1">
      <alignment vertical="center" wrapText="1"/>
      <protection/>
    </xf>
    <xf numFmtId="2" fontId="9" fillId="0" borderId="11" xfId="95" applyNumberFormat="1" applyFont="1" applyFill="1" applyBorder="1" applyAlignment="1">
      <alignment horizontal="center" vertical="center" wrapText="1"/>
      <protection/>
    </xf>
    <xf numFmtId="4" fontId="7" fillId="0" borderId="11" xfId="95" applyNumberFormat="1" applyFont="1" applyFill="1" applyBorder="1" applyAlignment="1" applyProtection="1">
      <alignment horizontal="center" vertical="center" wrapText="1"/>
      <protection/>
    </xf>
    <xf numFmtId="4" fontId="7" fillId="0" borderId="12" xfId="95" applyNumberFormat="1" applyFont="1" applyFill="1" applyBorder="1" applyAlignment="1" applyProtection="1">
      <alignment horizontal="center" vertical="center" wrapText="1"/>
      <protection/>
    </xf>
    <xf numFmtId="0" fontId="7" fillId="0" borderId="0" xfId="95" applyFont="1" applyFill="1" applyAlignment="1">
      <alignment vertical="center" wrapText="1"/>
      <protection/>
    </xf>
    <xf numFmtId="4" fontId="7" fillId="0" borderId="21" xfId="95" applyNumberFormat="1" applyFont="1" applyFill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3" fontId="0" fillId="0" borderId="19" xfId="0" applyNumberFormat="1" applyBorder="1" applyAlignment="1">
      <alignment horizontal="right" vertical="center" wrapText="1"/>
    </xf>
    <xf numFmtId="4" fontId="0" fillId="0" borderId="19" xfId="0" applyNumberFormat="1" applyBorder="1" applyAlignment="1">
      <alignment horizontal="center" vertical="center" wrapText="1"/>
    </xf>
    <xf numFmtId="4" fontId="0" fillId="0" borderId="19" xfId="0" applyNumberFormat="1" applyFill="1" applyBorder="1" applyAlignment="1">
      <alignment horizontal="center" vertical="center" wrapText="1"/>
    </xf>
    <xf numFmtId="3" fontId="0" fillId="0" borderId="19" xfId="0" applyNumberFormat="1" applyFill="1" applyBorder="1" applyAlignment="1">
      <alignment horizontal="right" vertical="center" wrapText="1"/>
    </xf>
    <xf numFmtId="4" fontId="61" fillId="20" borderId="19" xfId="0" applyNumberFormat="1" applyFont="1" applyFill="1" applyBorder="1" applyAlignment="1">
      <alignment horizontal="left" vertical="center" wrapText="1"/>
    </xf>
    <xf numFmtId="4" fontId="7" fillId="0" borderId="19" xfId="0" applyNumberFormat="1" applyFont="1" applyBorder="1" applyAlignment="1">
      <alignment horizontal="center" vertical="center" wrapText="1"/>
    </xf>
    <xf numFmtId="4" fontId="5" fillId="0" borderId="19" xfId="0" applyNumberFormat="1" applyFont="1" applyBorder="1" applyAlignment="1">
      <alignment horizontal="center" vertical="center" wrapText="1"/>
    </xf>
    <xf numFmtId="4" fontId="7" fillId="0" borderId="19" xfId="0" applyNumberFormat="1" applyFont="1" applyBorder="1" applyAlignment="1">
      <alignment horizontal="left" vertical="center" wrapText="1"/>
    </xf>
    <xf numFmtId="4" fontId="5" fillId="0" borderId="19" xfId="0" applyNumberFormat="1" applyFont="1" applyFill="1" applyBorder="1" applyAlignment="1">
      <alignment horizontal="center" vertical="center" wrapText="1"/>
    </xf>
    <xf numFmtId="4" fontId="7" fillId="0" borderId="19" xfId="0" applyNumberFormat="1" applyFont="1" applyFill="1" applyBorder="1" applyAlignment="1">
      <alignment horizontal="left" vertical="center" wrapText="1"/>
    </xf>
    <xf numFmtId="4" fontId="7" fillId="0" borderId="19" xfId="0" applyNumberFormat="1" applyFont="1" applyFill="1" applyBorder="1" applyAlignment="1">
      <alignment horizontal="center" vertical="center" wrapText="1"/>
    </xf>
    <xf numFmtId="2" fontId="9" fillId="0" borderId="21" xfId="95" applyNumberFormat="1" applyFont="1" applyFill="1" applyBorder="1" applyAlignment="1">
      <alignment horizontal="center" vertical="center" wrapText="1"/>
      <protection/>
    </xf>
    <xf numFmtId="4" fontId="7" fillId="0" borderId="23" xfId="95" applyNumberFormat="1" applyFont="1" applyFill="1" applyBorder="1" applyAlignment="1" applyProtection="1">
      <alignment horizontal="center" vertical="center" wrapText="1"/>
      <protection/>
    </xf>
    <xf numFmtId="3" fontId="7" fillId="0" borderId="19" xfId="0" applyNumberFormat="1" applyFont="1" applyBorder="1" applyAlignment="1">
      <alignment horizontal="right" vertical="center" wrapText="1"/>
    </xf>
    <xf numFmtId="3" fontId="7" fillId="0" borderId="19" xfId="0" applyNumberFormat="1" applyFont="1" applyFill="1" applyBorder="1" applyAlignment="1">
      <alignment horizontal="right" vertical="center" wrapText="1"/>
    </xf>
    <xf numFmtId="165" fontId="7" fillId="0" borderId="19" xfId="95" applyNumberFormat="1" applyFont="1" applyFill="1" applyBorder="1" applyAlignment="1" applyProtection="1">
      <alignment vertical="center"/>
      <protection/>
    </xf>
    <xf numFmtId="0" fontId="7" fillId="0" borderId="0" xfId="95" applyFont="1" applyFill="1" applyBorder="1" applyAlignment="1">
      <alignment horizontal="center" vertical="center"/>
      <protection/>
    </xf>
    <xf numFmtId="3" fontId="0" fillId="52" borderId="19" xfId="0" applyNumberFormat="1" applyFill="1" applyBorder="1" applyAlignment="1">
      <alignment horizontal="right" vertical="center" wrapText="1"/>
    </xf>
    <xf numFmtId="4" fontId="0" fillId="52" borderId="19" xfId="0" applyNumberFormat="1" applyFill="1" applyBorder="1" applyAlignment="1">
      <alignment horizontal="center" vertical="center" wrapText="1"/>
    </xf>
    <xf numFmtId="165" fontId="7" fillId="0" borderId="31" xfId="95" applyNumberFormat="1" applyFont="1" applyFill="1" applyBorder="1" applyAlignment="1" applyProtection="1">
      <alignment vertical="center"/>
      <protection/>
    </xf>
    <xf numFmtId="0" fontId="7" fillId="0" borderId="35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4" fontId="7" fillId="0" borderId="36" xfId="0" applyNumberFormat="1" applyFont="1" applyFill="1" applyBorder="1" applyAlignment="1" applyProtection="1">
      <alignment horizontal="center" vertical="center" wrapText="1"/>
      <protection/>
    </xf>
    <xf numFmtId="4" fontId="5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95" applyFont="1" applyFill="1" applyBorder="1" applyAlignment="1">
      <alignment horizontal="center" vertical="center"/>
      <protection/>
    </xf>
    <xf numFmtId="0" fontId="7" fillId="0" borderId="0" xfId="95" applyFont="1" applyFill="1" applyBorder="1" applyAlignment="1">
      <alignment horizontal="center" vertical="center" wrapText="1"/>
      <protection/>
    </xf>
    <xf numFmtId="0" fontId="17" fillId="0" borderId="0" xfId="95" applyFont="1" applyFill="1" applyBorder="1" applyAlignment="1">
      <alignment horizontal="center"/>
      <protection/>
    </xf>
    <xf numFmtId="4" fontId="7" fillId="52" borderId="19" xfId="0" applyNumberFormat="1" applyFont="1" applyFill="1" applyBorder="1" applyAlignment="1">
      <alignment horizontal="left" vertical="center" wrapText="1"/>
    </xf>
    <xf numFmtId="4" fontId="7" fillId="52" borderId="19" xfId="0" applyNumberFormat="1" applyFont="1" applyFill="1" applyBorder="1" applyAlignment="1">
      <alignment horizontal="center" vertical="center" wrapText="1"/>
    </xf>
    <xf numFmtId="4" fontId="5" fillId="52" borderId="19" xfId="0" applyNumberFormat="1" applyFont="1" applyFill="1" applyBorder="1" applyAlignment="1">
      <alignment horizontal="center" vertical="center" wrapText="1"/>
    </xf>
    <xf numFmtId="4" fontId="17" fillId="0" borderId="19" xfId="0" applyNumberFormat="1" applyFont="1" applyFill="1" applyBorder="1" applyAlignment="1">
      <alignment horizontal="center" vertical="center" wrapText="1"/>
    </xf>
    <xf numFmtId="4" fontId="6" fillId="0" borderId="19" xfId="0" applyNumberFormat="1" applyFont="1" applyBorder="1" applyAlignment="1">
      <alignment horizontal="left" vertical="center" wrapText="1"/>
    </xf>
    <xf numFmtId="4" fontId="61" fillId="0" borderId="19" xfId="0" applyNumberFormat="1" applyFont="1" applyBorder="1" applyAlignment="1">
      <alignment horizontal="left" vertical="center" wrapText="1"/>
    </xf>
    <xf numFmtId="4" fontId="62" fillId="20" borderId="19" xfId="0" applyNumberFormat="1" applyFont="1" applyFill="1" applyBorder="1" applyAlignment="1">
      <alignment horizontal="left" vertical="center" wrapText="1"/>
    </xf>
    <xf numFmtId="4" fontId="61" fillId="0" borderId="19" xfId="0" applyNumberFormat="1" applyFont="1" applyFill="1" applyBorder="1" applyAlignment="1">
      <alignment horizontal="left" vertical="center" wrapText="1"/>
    </xf>
    <xf numFmtId="0" fontId="7" fillId="0" borderId="0" xfId="95" applyFont="1" applyFill="1" applyBorder="1" applyAlignment="1">
      <alignment horizontal="center" vertical="center"/>
      <protection/>
    </xf>
    <xf numFmtId="0" fontId="5" fillId="0" borderId="37" xfId="0" applyFont="1" applyFill="1" applyBorder="1" applyAlignment="1">
      <alignment horizontal="right" vertical="center"/>
    </xf>
    <xf numFmtId="4" fontId="5" fillId="0" borderId="15" xfId="0" applyNumberFormat="1" applyFont="1" applyFill="1" applyBorder="1" applyAlignment="1" applyProtection="1">
      <alignment horizontal="center" vertical="center"/>
      <protection/>
    </xf>
    <xf numFmtId="0" fontId="24" fillId="0" borderId="31" xfId="0" applyNumberFormat="1" applyFont="1" applyFill="1" applyBorder="1" applyAlignment="1">
      <alignment horizontal="center" vertical="center" wrapText="1"/>
    </xf>
    <xf numFmtId="0" fontId="24" fillId="0" borderId="19" xfId="0" applyNumberFormat="1" applyFont="1" applyFill="1" applyBorder="1" applyAlignment="1">
      <alignment horizontal="left" vertical="center" wrapText="1"/>
    </xf>
    <xf numFmtId="0" fontId="24" fillId="0" borderId="19" xfId="0" applyNumberFormat="1" applyFont="1" applyFill="1" applyBorder="1" applyAlignment="1">
      <alignment horizontal="center" vertical="center" wrapText="1"/>
    </xf>
    <xf numFmtId="0" fontId="24" fillId="0" borderId="19" xfId="0" applyNumberFormat="1" applyFont="1" applyFill="1" applyBorder="1" applyAlignment="1">
      <alignment horizontal="left" vertical="top" wrapText="1"/>
    </xf>
    <xf numFmtId="0" fontId="25" fillId="0" borderId="31" xfId="0" applyNumberFormat="1" applyFont="1" applyFill="1" applyBorder="1" applyAlignment="1">
      <alignment vertical="center" wrapText="1"/>
    </xf>
    <xf numFmtId="0" fontId="26" fillId="0" borderId="34" xfId="0" applyNumberFormat="1" applyFont="1" applyFill="1" applyBorder="1" applyAlignment="1">
      <alignment horizontal="center" vertical="center" wrapText="1"/>
    </xf>
    <xf numFmtId="0" fontId="26" fillId="0" borderId="19" xfId="0" applyNumberFormat="1" applyFont="1" applyFill="1" applyBorder="1" applyAlignment="1">
      <alignment horizontal="center" vertical="center" wrapText="1"/>
    </xf>
    <xf numFmtId="1" fontId="26" fillId="0" borderId="19" xfId="0" applyNumberFormat="1" applyFont="1" applyFill="1" applyBorder="1" applyAlignment="1">
      <alignment horizontal="center" vertical="center" wrapText="1"/>
    </xf>
    <xf numFmtId="1" fontId="26" fillId="0" borderId="19" xfId="0" applyNumberFormat="1" applyFont="1" applyFill="1" applyBorder="1" applyAlignment="1">
      <alignment horizontal="center" vertical="top" wrapText="1"/>
    </xf>
    <xf numFmtId="0" fontId="26" fillId="0" borderId="19" xfId="0" applyNumberFormat="1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center" wrapText="1"/>
    </xf>
    <xf numFmtId="2" fontId="7" fillId="0" borderId="19" xfId="0" applyNumberFormat="1" applyFont="1" applyFill="1" applyBorder="1" applyAlignment="1">
      <alignment vertical="center" wrapText="1"/>
    </xf>
    <xf numFmtId="4" fontId="8" fillId="0" borderId="19" xfId="0" applyNumberFormat="1" applyFont="1" applyFill="1" applyBorder="1" applyAlignment="1">
      <alignment horizontal="center" vertical="center" wrapText="1"/>
    </xf>
    <xf numFmtId="4" fontId="7" fillId="0" borderId="19" xfId="96" applyNumberFormat="1" applyFont="1" applyFill="1" applyBorder="1" applyAlignment="1" applyProtection="1">
      <alignment vertical="center" wrapText="1"/>
      <protection/>
    </xf>
    <xf numFmtId="2" fontId="63" fillId="0" borderId="19" xfId="0" applyNumberFormat="1" applyFont="1" applyFill="1" applyBorder="1" applyAlignment="1">
      <alignment vertical="center" wrapText="1"/>
    </xf>
    <xf numFmtId="0" fontId="27" fillId="0" borderId="19" xfId="0" applyNumberFormat="1" applyFont="1" applyFill="1" applyBorder="1" applyAlignment="1">
      <alignment horizontal="center" vertical="center" wrapText="1"/>
    </xf>
    <xf numFmtId="1" fontId="28" fillId="0" borderId="19" xfId="0" applyNumberFormat="1" applyFont="1" applyFill="1" applyBorder="1" applyAlignment="1">
      <alignment horizontal="center" vertical="center" wrapText="1"/>
    </xf>
    <xf numFmtId="165" fontId="63" fillId="0" borderId="19" xfId="95" applyNumberFormat="1" applyFont="1" applyFill="1" applyBorder="1" applyAlignment="1" applyProtection="1">
      <alignment vertical="center" wrapText="1"/>
      <protection/>
    </xf>
    <xf numFmtId="0" fontId="28" fillId="0" borderId="19" xfId="0" applyNumberFormat="1" applyFont="1" applyFill="1" applyBorder="1" applyAlignment="1">
      <alignment horizontal="center" vertical="center" wrapText="1"/>
    </xf>
    <xf numFmtId="165" fontId="7" fillId="0" borderId="19" xfId="95" applyNumberFormat="1" applyFont="1" applyFill="1" applyBorder="1" applyAlignment="1" applyProtection="1">
      <alignment vertical="center" wrapText="1"/>
      <protection/>
    </xf>
    <xf numFmtId="0" fontId="28" fillId="0" borderId="19" xfId="0" applyNumberFormat="1" applyFont="1" applyFill="1" applyBorder="1" applyAlignment="1">
      <alignment horizontal="center" vertical="top" wrapText="1"/>
    </xf>
    <xf numFmtId="0" fontId="8" fillId="0" borderId="0" xfId="95" applyFont="1" applyFill="1" applyBorder="1" applyAlignment="1">
      <alignment horizontal="center"/>
      <protection/>
    </xf>
    <xf numFmtId="0" fontId="17" fillId="0" borderId="0" xfId="95" applyFont="1" applyFill="1" applyBorder="1" applyAlignment="1">
      <alignment horizontal="center"/>
      <protection/>
    </xf>
    <xf numFmtId="0" fontId="17" fillId="0" borderId="0" xfId="95" applyFont="1" applyFill="1" applyBorder="1" applyAlignment="1">
      <alignment horizontal="left" wrapText="1"/>
      <protection/>
    </xf>
    <xf numFmtId="0" fontId="0" fillId="0" borderId="0" xfId="0" applyFont="1" applyAlignment="1">
      <alignment horizontal="left" vertical="center" wrapText="1"/>
    </xf>
    <xf numFmtId="0" fontId="5" fillId="0" borderId="19" xfId="0" applyFont="1" applyFill="1" applyBorder="1" applyAlignment="1">
      <alignment horizontal="center"/>
    </xf>
    <xf numFmtId="0" fontId="17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0" fontId="5" fillId="0" borderId="19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/>
    </xf>
    <xf numFmtId="0" fontId="7" fillId="0" borderId="11" xfId="0" applyFont="1" applyFill="1" applyBorder="1" applyAlignment="1">
      <alignment horizontal="center" vertical="center" textRotation="90" wrapText="1"/>
    </xf>
    <xf numFmtId="0" fontId="7" fillId="0" borderId="26" xfId="0" applyFont="1" applyFill="1" applyBorder="1" applyAlignment="1">
      <alignment horizontal="center" vertical="center" textRotation="90" wrapText="1"/>
    </xf>
    <xf numFmtId="0" fontId="7" fillId="0" borderId="10" xfId="0" applyFont="1" applyFill="1" applyBorder="1" applyAlignment="1">
      <alignment horizontal="center" vertical="center" textRotation="90" wrapText="1"/>
    </xf>
    <xf numFmtId="0" fontId="7" fillId="0" borderId="25" xfId="0" applyFont="1" applyFill="1" applyBorder="1" applyAlignment="1">
      <alignment horizontal="center" vertical="center" textRotation="90" wrapText="1"/>
    </xf>
    <xf numFmtId="0" fontId="7" fillId="0" borderId="2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 vertical="center"/>
    </xf>
    <xf numFmtId="0" fontId="7" fillId="0" borderId="36" xfId="0" applyFont="1" applyFill="1" applyBorder="1" applyAlignment="1">
      <alignment horizontal="left" vertical="center" wrapText="1"/>
    </xf>
    <xf numFmtId="49" fontId="7" fillId="0" borderId="13" xfId="95" applyNumberFormat="1" applyFont="1" applyFill="1" applyBorder="1" applyAlignment="1">
      <alignment horizontal="center" wrapText="1"/>
      <protection/>
    </xf>
    <xf numFmtId="0" fontId="7" fillId="0" borderId="0" xfId="95" applyFont="1" applyFill="1" applyBorder="1" applyAlignment="1">
      <alignment horizontal="center" vertical="top" wrapText="1"/>
      <protection/>
    </xf>
    <xf numFmtId="0" fontId="5" fillId="0" borderId="22" xfId="0" applyFont="1" applyFill="1" applyBorder="1" applyAlignment="1">
      <alignment horizontal="right" vertical="center"/>
    </xf>
    <xf numFmtId="0" fontId="5" fillId="0" borderId="21" xfId="0" applyFont="1" applyFill="1" applyBorder="1" applyAlignment="1">
      <alignment horizontal="right" vertical="center"/>
    </xf>
    <xf numFmtId="0" fontId="5" fillId="0" borderId="41" xfId="0" applyFont="1" applyFill="1" applyBorder="1" applyAlignment="1">
      <alignment horizontal="right" vertical="center"/>
    </xf>
    <xf numFmtId="0" fontId="5" fillId="0" borderId="42" xfId="0" applyFont="1" applyFill="1" applyBorder="1" applyAlignment="1">
      <alignment horizontal="right" vertical="center"/>
    </xf>
    <xf numFmtId="0" fontId="7" fillId="0" borderId="31" xfId="0" applyFont="1" applyFill="1" applyBorder="1" applyAlignment="1">
      <alignment horizontal="left" vertical="center" wrapText="1"/>
    </xf>
    <xf numFmtId="0" fontId="7" fillId="0" borderId="43" xfId="0" applyFont="1" applyFill="1" applyBorder="1" applyAlignment="1">
      <alignment horizontal="left" vertical="center" wrapText="1"/>
    </xf>
    <xf numFmtId="0" fontId="7" fillId="0" borderId="44" xfId="95" applyFont="1" applyFill="1" applyBorder="1" applyAlignment="1">
      <alignment horizontal="center" vertical="top" wrapText="1"/>
      <protection/>
    </xf>
    <xf numFmtId="4" fontId="7" fillId="0" borderId="0" xfId="0" applyNumberFormat="1" applyFont="1" applyFill="1" applyAlignment="1">
      <alignment horizontal="left" vertical="center"/>
    </xf>
    <xf numFmtId="0" fontId="13" fillId="0" borderId="24" xfId="0" applyFont="1" applyFill="1" applyBorder="1" applyAlignment="1">
      <alignment horizontal="right" vertical="center"/>
    </xf>
    <xf numFmtId="0" fontId="13" fillId="0" borderId="19" xfId="0" applyFont="1" applyFill="1" applyBorder="1" applyAlignment="1">
      <alignment horizontal="right" vertical="center"/>
    </xf>
    <xf numFmtId="0" fontId="5" fillId="0" borderId="24" xfId="0" applyFont="1" applyFill="1" applyBorder="1" applyAlignment="1">
      <alignment horizontal="right" vertical="center"/>
    </xf>
    <xf numFmtId="0" fontId="5" fillId="0" borderId="19" xfId="0" applyFont="1" applyFill="1" applyBorder="1" applyAlignment="1">
      <alignment horizontal="right" vertical="center"/>
    </xf>
    <xf numFmtId="0" fontId="5" fillId="0" borderId="45" xfId="0" applyFont="1" applyFill="1" applyBorder="1" applyAlignment="1">
      <alignment horizontal="right" vertical="center"/>
    </xf>
    <xf numFmtId="0" fontId="5" fillId="0" borderId="46" xfId="0" applyFont="1" applyFill="1" applyBorder="1" applyAlignment="1">
      <alignment horizontal="right" vertical="center"/>
    </xf>
    <xf numFmtId="0" fontId="5" fillId="0" borderId="35" xfId="0" applyFont="1" applyFill="1" applyBorder="1" applyAlignment="1">
      <alignment horizontal="right" vertical="center"/>
    </xf>
    <xf numFmtId="0" fontId="5" fillId="0" borderId="36" xfId="0" applyFont="1" applyFill="1" applyBorder="1" applyAlignment="1">
      <alignment horizontal="right" vertical="center"/>
    </xf>
    <xf numFmtId="0" fontId="17" fillId="0" borderId="0" xfId="95" applyFont="1" applyFill="1" applyBorder="1" applyAlignment="1">
      <alignment wrapText="1"/>
      <protection/>
    </xf>
    <xf numFmtId="0" fontId="17" fillId="0" borderId="0" xfId="0" applyFont="1" applyAlignment="1">
      <alignment vertical="center" wrapText="1"/>
    </xf>
    <xf numFmtId="0" fontId="7" fillId="0" borderId="47" xfId="95" applyFont="1" applyFill="1" applyBorder="1" applyAlignment="1">
      <alignment horizontal="center" vertical="center"/>
      <protection/>
    </xf>
    <xf numFmtId="0" fontId="7" fillId="0" borderId="15" xfId="95" applyFont="1" applyFill="1" applyBorder="1" applyAlignment="1">
      <alignment horizontal="center" vertical="center"/>
      <protection/>
    </xf>
    <xf numFmtId="0" fontId="7" fillId="0" borderId="47" xfId="95" applyFont="1" applyFill="1" applyBorder="1" applyAlignment="1">
      <alignment horizontal="center" vertical="center" textRotation="90"/>
      <protection/>
    </xf>
    <xf numFmtId="0" fontId="7" fillId="0" borderId="15" xfId="95" applyFont="1" applyFill="1" applyBorder="1" applyAlignment="1">
      <alignment horizontal="center" vertical="center" textRotation="90"/>
      <protection/>
    </xf>
    <xf numFmtId="0" fontId="8" fillId="0" borderId="0" xfId="95" applyFont="1" applyFill="1" applyBorder="1" applyAlignment="1">
      <alignment horizontal="center" vertical="center" wrapText="1"/>
      <protection/>
    </xf>
    <xf numFmtId="0" fontId="7" fillId="0" borderId="0" xfId="95" applyFont="1" applyFill="1" applyBorder="1" applyAlignment="1">
      <alignment horizontal="center" vertical="center" wrapText="1"/>
      <protection/>
    </xf>
    <xf numFmtId="0" fontId="7" fillId="0" borderId="0" xfId="95" applyFont="1" applyFill="1" applyBorder="1" applyAlignment="1">
      <alignment horizontal="center" vertical="center"/>
      <protection/>
    </xf>
    <xf numFmtId="14" fontId="7" fillId="0" borderId="0" xfId="95" applyNumberFormat="1" applyFont="1" applyFill="1" applyBorder="1" applyAlignment="1">
      <alignment horizontal="center" vertical="center" wrapText="1"/>
      <protection/>
    </xf>
    <xf numFmtId="14" fontId="7" fillId="0" borderId="0" xfId="95" applyNumberFormat="1" applyFont="1" applyFill="1" applyBorder="1" applyAlignment="1">
      <alignment horizontal="center" vertical="center"/>
      <protection/>
    </xf>
    <xf numFmtId="0" fontId="7" fillId="0" borderId="13" xfId="95" applyFont="1" applyFill="1" applyBorder="1" applyAlignment="1">
      <alignment horizontal="left" vertical="center"/>
      <protection/>
    </xf>
    <xf numFmtId="0" fontId="7" fillId="0" borderId="48" xfId="95" applyFont="1" applyFill="1" applyBorder="1" applyAlignment="1">
      <alignment horizontal="center" vertical="center"/>
      <protection/>
    </xf>
    <xf numFmtId="0" fontId="7" fillId="0" borderId="49" xfId="95" applyFont="1" applyFill="1" applyBorder="1" applyAlignment="1">
      <alignment horizontal="center" vertical="center"/>
      <protection/>
    </xf>
    <xf numFmtId="0" fontId="7" fillId="0" borderId="50" xfId="95" applyFont="1" applyFill="1" applyBorder="1" applyAlignment="1">
      <alignment horizontal="center" vertical="center"/>
      <protection/>
    </xf>
    <xf numFmtId="4" fontId="17" fillId="0" borderId="51" xfId="95" applyNumberFormat="1" applyFont="1" applyFill="1" applyBorder="1" applyAlignment="1">
      <alignment horizontal="right" vertical="center"/>
      <protection/>
    </xf>
    <xf numFmtId="4" fontId="17" fillId="0" borderId="52" xfId="95" applyNumberFormat="1" applyFont="1" applyFill="1" applyBorder="1" applyAlignment="1">
      <alignment horizontal="right" vertical="center"/>
      <protection/>
    </xf>
    <xf numFmtId="4" fontId="17" fillId="0" borderId="53" xfId="95" applyNumberFormat="1" applyFont="1" applyFill="1" applyBorder="1" applyAlignment="1">
      <alignment horizontal="right" vertical="center"/>
      <protection/>
    </xf>
    <xf numFmtId="4" fontId="17" fillId="0" borderId="31" xfId="95" applyNumberFormat="1" applyFont="1" applyFill="1" applyBorder="1" applyAlignment="1">
      <alignment horizontal="right" vertical="center"/>
      <protection/>
    </xf>
    <xf numFmtId="4" fontId="17" fillId="0" borderId="34" xfId="95" applyNumberFormat="1" applyFont="1" applyFill="1" applyBorder="1" applyAlignment="1">
      <alignment horizontal="right" vertical="center"/>
      <protection/>
    </xf>
    <xf numFmtId="4" fontId="17" fillId="0" borderId="43" xfId="95" applyNumberFormat="1" applyFont="1" applyFill="1" applyBorder="1" applyAlignment="1">
      <alignment horizontal="right" vertical="center"/>
      <protection/>
    </xf>
    <xf numFmtId="4" fontId="17" fillId="0" borderId="54" xfId="95" applyNumberFormat="1" applyFont="1" applyFill="1" applyBorder="1" applyAlignment="1">
      <alignment horizontal="right" vertical="center"/>
      <protection/>
    </xf>
    <xf numFmtId="4" fontId="17" fillId="0" borderId="55" xfId="95" applyNumberFormat="1" applyFont="1" applyFill="1" applyBorder="1" applyAlignment="1">
      <alignment horizontal="right" vertical="center"/>
      <protection/>
    </xf>
    <xf numFmtId="4" fontId="17" fillId="0" borderId="56" xfId="95" applyNumberFormat="1" applyFont="1" applyFill="1" applyBorder="1" applyAlignment="1">
      <alignment horizontal="right" vertical="center"/>
      <protection/>
    </xf>
    <xf numFmtId="0" fontId="17" fillId="0" borderId="0" xfId="0" applyFont="1" applyAlignment="1">
      <alignment horizontal="left" vertical="center"/>
    </xf>
    <xf numFmtId="0" fontId="17" fillId="0" borderId="0" xfId="95" applyFont="1" applyFill="1" applyBorder="1" applyAlignment="1">
      <alignment horizontal="left"/>
      <protection/>
    </xf>
    <xf numFmtId="4" fontId="17" fillId="0" borderId="11" xfId="95" applyNumberFormat="1" applyFont="1" applyFill="1" applyBorder="1" applyAlignment="1">
      <alignment horizontal="right" vertical="center"/>
      <protection/>
    </xf>
    <xf numFmtId="4" fontId="17" fillId="0" borderId="19" xfId="95" applyNumberFormat="1" applyFont="1" applyFill="1" applyBorder="1" applyAlignment="1">
      <alignment horizontal="right" vertical="center"/>
      <protection/>
    </xf>
    <xf numFmtId="4" fontId="17" fillId="0" borderId="26" xfId="95" applyNumberFormat="1" applyFont="1" applyFill="1" applyBorder="1" applyAlignment="1">
      <alignment horizontal="right" vertical="center"/>
      <protection/>
    </xf>
    <xf numFmtId="0" fontId="7" fillId="0" borderId="14" xfId="95" applyFont="1" applyFill="1" applyBorder="1" applyAlignment="1">
      <alignment horizontal="center" vertical="center"/>
      <protection/>
    </xf>
    <xf numFmtId="0" fontId="8" fillId="0" borderId="0" xfId="95" applyFont="1" applyFill="1" applyBorder="1" applyAlignment="1">
      <alignment horizontal="center"/>
      <protection/>
    </xf>
    <xf numFmtId="0" fontId="17" fillId="0" borderId="0" xfId="95" applyFont="1" applyFill="1" applyBorder="1" applyAlignment="1">
      <alignment horizontal="center"/>
      <protection/>
    </xf>
    <xf numFmtId="0" fontId="17" fillId="0" borderId="0" xfId="95" applyFont="1" applyFill="1" applyBorder="1" applyAlignment="1">
      <alignment horizontal="left" wrapText="1"/>
      <protection/>
    </xf>
    <xf numFmtId="0" fontId="17" fillId="0" borderId="0" xfId="95" applyFont="1" applyFill="1" applyBorder="1" applyAlignment="1">
      <alignment horizontal="left"/>
      <protection/>
    </xf>
    <xf numFmtId="0" fontId="7" fillId="0" borderId="0" xfId="95" applyFont="1" applyFill="1" applyBorder="1" applyAlignment="1">
      <alignment horizontal="center" vertical="center" wrapText="1"/>
      <protection/>
    </xf>
    <xf numFmtId="0" fontId="17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0" fontId="8" fillId="0" borderId="0" xfId="95" applyFont="1" applyFill="1" applyBorder="1" applyAlignment="1">
      <alignment horizontal="center" vertical="center" wrapText="1"/>
      <protection/>
    </xf>
    <xf numFmtId="0" fontId="7" fillId="0" borderId="47" xfId="95" applyFont="1" applyFill="1" applyBorder="1" applyAlignment="1">
      <alignment horizontal="center" vertical="center" textRotation="90"/>
      <protection/>
    </xf>
    <xf numFmtId="0" fontId="7" fillId="0" borderId="15" xfId="95" applyFont="1" applyFill="1" applyBorder="1" applyAlignment="1">
      <alignment horizontal="center" vertical="center" textRotation="90"/>
      <protection/>
    </xf>
    <xf numFmtId="0" fontId="7" fillId="0" borderId="47" xfId="95" applyFont="1" applyFill="1" applyBorder="1" applyAlignment="1">
      <alignment horizontal="center" vertical="center"/>
      <protection/>
    </xf>
    <xf numFmtId="0" fontId="7" fillId="0" borderId="15" xfId="95" applyFont="1" applyFill="1" applyBorder="1" applyAlignment="1">
      <alignment horizontal="center" vertical="center"/>
      <protection/>
    </xf>
    <xf numFmtId="0" fontId="7" fillId="0" borderId="14" xfId="95" applyFont="1" applyFill="1" applyBorder="1" applyAlignment="1">
      <alignment horizontal="center" vertical="center"/>
      <protection/>
    </xf>
    <xf numFmtId="0" fontId="7" fillId="0" borderId="0" xfId="76" applyFont="1" applyFill="1" applyBorder="1" applyAlignment="1">
      <alignment horizontal="center" vertical="center"/>
      <protection/>
    </xf>
    <xf numFmtId="14" fontId="7" fillId="0" borderId="0" xfId="95" applyNumberFormat="1" applyFont="1" applyFill="1" applyBorder="1" applyAlignment="1">
      <alignment horizontal="center" vertical="center"/>
      <protection/>
    </xf>
    <xf numFmtId="0" fontId="7" fillId="0" borderId="0" xfId="95" applyFont="1" applyFill="1" applyBorder="1" applyAlignment="1">
      <alignment horizontal="center" vertical="center"/>
      <protection/>
    </xf>
    <xf numFmtId="14" fontId="7" fillId="0" borderId="0" xfId="95" applyNumberFormat="1" applyFont="1" applyFill="1" applyBorder="1" applyAlignment="1">
      <alignment horizontal="center" vertical="center" wrapText="1"/>
      <protection/>
    </xf>
    <xf numFmtId="0" fontId="7" fillId="0" borderId="13" xfId="95" applyFont="1" applyFill="1" applyBorder="1" applyAlignment="1">
      <alignment horizontal="left" vertical="center"/>
      <protection/>
    </xf>
  </cellXfs>
  <cellStyles count="84">
    <cellStyle name="Normal" xfId="0"/>
    <cellStyle name="20% - Izcēlums1" xfId="15"/>
    <cellStyle name="20% - Izcēlums2" xfId="16"/>
    <cellStyle name="20% - Izcēlums3" xfId="17"/>
    <cellStyle name="20% - Izcēlums4" xfId="18"/>
    <cellStyle name="20% - Izcēlums5" xfId="19"/>
    <cellStyle name="20% - Izcēlums6" xfId="20"/>
    <cellStyle name="20% no 1. izcēluma" xfId="21"/>
    <cellStyle name="20% no 2. izcēluma" xfId="22"/>
    <cellStyle name="20% no 3. izcēluma" xfId="23"/>
    <cellStyle name="20% no 4. izcēluma" xfId="24"/>
    <cellStyle name="20% no 5. izcēluma" xfId="25"/>
    <cellStyle name="20% no 6. izcēluma" xfId="26"/>
    <cellStyle name="40% - Izcēlums1" xfId="27"/>
    <cellStyle name="40% - Izcēlums2" xfId="28"/>
    <cellStyle name="40% - Izcēlums3" xfId="29"/>
    <cellStyle name="40% - Izcēlums4" xfId="30"/>
    <cellStyle name="40% - Izcēlums5" xfId="31"/>
    <cellStyle name="40% - Izcēlums6" xfId="32"/>
    <cellStyle name="40% no 1. izcēluma" xfId="33"/>
    <cellStyle name="40% no 2. izcēluma" xfId="34"/>
    <cellStyle name="40% no 3. izcēluma" xfId="35"/>
    <cellStyle name="40% no 4. izcēluma" xfId="36"/>
    <cellStyle name="40% no 5. izcēluma" xfId="37"/>
    <cellStyle name="40% no 6. izcēluma" xfId="38"/>
    <cellStyle name="60% - Izcēlums1" xfId="39"/>
    <cellStyle name="60% - Izcēlums2" xfId="40"/>
    <cellStyle name="60% - Izcēlums3" xfId="41"/>
    <cellStyle name="60% - Izcēlums4" xfId="42"/>
    <cellStyle name="60% - Izcēlums5" xfId="43"/>
    <cellStyle name="60% - Izcēlums6" xfId="44"/>
    <cellStyle name="60% no 1. izcēluma" xfId="45"/>
    <cellStyle name="60% no 2. izcēluma" xfId="46"/>
    <cellStyle name="60% no 3. izcēluma" xfId="47"/>
    <cellStyle name="60% no 4. izcēluma" xfId="48"/>
    <cellStyle name="60% no 5. izcēluma" xfId="49"/>
    <cellStyle name="60% no 6. izcēluma" xfId="50"/>
    <cellStyle name="Aprēķināšana" xfId="51"/>
    <cellStyle name="Brīdinājuma teksts" xfId="52"/>
    <cellStyle name="Excel Built-in Normal" xfId="53"/>
    <cellStyle name="Ievade" xfId="54"/>
    <cellStyle name="Izcēlums (1. veids)" xfId="55"/>
    <cellStyle name="Izcēlums (2. veids)" xfId="56"/>
    <cellStyle name="Izcēlums (3. veids)" xfId="57"/>
    <cellStyle name="Izcēlums (4. veids)" xfId="58"/>
    <cellStyle name="Izcēlums (5. veids)" xfId="59"/>
    <cellStyle name="Izcēlums (6. veids)" xfId="60"/>
    <cellStyle name="Izcēlums1" xfId="61"/>
    <cellStyle name="Izcēlums2" xfId="62"/>
    <cellStyle name="Izcēlums3" xfId="63"/>
    <cellStyle name="Izcēlums4" xfId="64"/>
    <cellStyle name="Izcēlums5" xfId="65"/>
    <cellStyle name="Izcēlums6" xfId="66"/>
    <cellStyle name="Izvade" xfId="67"/>
    <cellStyle name="Comma" xfId="68"/>
    <cellStyle name="Comma [0]" xfId="69"/>
    <cellStyle name="Kopsumma" xfId="70"/>
    <cellStyle name="Labs" xfId="71"/>
    <cellStyle name="Neitrāls" xfId="72"/>
    <cellStyle name="Normal 2" xfId="73"/>
    <cellStyle name="Normal 3" xfId="74"/>
    <cellStyle name="Normal 4" xfId="75"/>
    <cellStyle name="Normal_Viinkalni" xfId="76"/>
    <cellStyle name="Nosaukums" xfId="77"/>
    <cellStyle name="Parasts 2" xfId="78"/>
    <cellStyle name="Paskaidrojošs teksts" xfId="79"/>
    <cellStyle name="Pārbaudes šūna" xfId="80"/>
    <cellStyle name="Piezīme" xfId="81"/>
    <cellStyle name="Percent" xfId="82"/>
    <cellStyle name="Saistīta šūna" xfId="83"/>
    <cellStyle name="Slikts" xfId="84"/>
    <cellStyle name="Stils 1" xfId="85"/>
    <cellStyle name="Style 1" xfId="86"/>
    <cellStyle name="Currency" xfId="87"/>
    <cellStyle name="Currency [0]" xfId="88"/>
    <cellStyle name="Virsraksts 1" xfId="89"/>
    <cellStyle name="Virsraksts 2" xfId="90"/>
    <cellStyle name="Virsraksts 3" xfId="91"/>
    <cellStyle name="Virsraksts 4" xfId="92"/>
    <cellStyle name="Обычный 2" xfId="93"/>
    <cellStyle name="Обычный_01.DPN_PINKI_TIPOGRAFIJA_KONTROLTAME_VADIMS-na sertifikat" xfId="94"/>
    <cellStyle name="Обычный_33. OZOLNIEKU NOVADA DOME_OZO SKOLA_TELPU, GAITENU, KAPNU TELPU REMONTS_TAME_VADIMS_2011_02_25_melnraksts" xfId="95"/>
    <cellStyle name="Обычный_33. OZOLNIEKU NOVADA DOME_OZO SKOLA_TELPU, GAITENU, KAPNU TELPU REMONTS_TAME_VADIMS_2011_02_25_melnraksts_09. ELITE BRAIN_ZIKI_KUTS BUVNIECIBA_TAME_2013_08_01+EL labots" xfId="96"/>
    <cellStyle name="Стиль 1" xfId="9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Iestād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CFF"/>
  </sheetPr>
  <dimension ref="A1:O35"/>
  <sheetViews>
    <sheetView showZeros="0" view="pageBreakPreview" zoomScaleSheetLayoutView="100" zoomScalePageLayoutView="0" workbookViewId="0" topLeftCell="A10">
      <selection activeCell="D17" sqref="D17"/>
    </sheetView>
  </sheetViews>
  <sheetFormatPr defaultColWidth="9.140625" defaultRowHeight="12.75"/>
  <cols>
    <col min="1" max="2" width="9.140625" style="47" customWidth="1"/>
    <col min="3" max="3" width="51.421875" style="47" customWidth="1"/>
    <col min="4" max="4" width="40.8515625" style="47" customWidth="1"/>
    <col min="5" max="5" width="7.421875" style="47" customWidth="1"/>
    <col min="6" max="6" width="11.140625" style="47" customWidth="1"/>
    <col min="7" max="7" width="9.8515625" style="47" customWidth="1"/>
    <col min="8" max="8" width="33.00390625" style="47" customWidth="1"/>
    <col min="9" max="9" width="23.7109375" style="47" customWidth="1"/>
    <col min="10" max="16384" width="9.140625" style="47" customWidth="1"/>
  </cols>
  <sheetData>
    <row r="1" spans="4:9" ht="12.75">
      <c r="D1" s="80" t="s">
        <v>51</v>
      </c>
      <c r="E1" s="48"/>
      <c r="F1" s="48"/>
      <c r="G1" s="48"/>
      <c r="H1" s="49"/>
      <c r="I1" s="48"/>
    </row>
    <row r="2" spans="4:9" ht="12.75">
      <c r="D2" s="80" t="s">
        <v>198</v>
      </c>
      <c r="E2" s="49"/>
      <c r="F2" s="50"/>
      <c r="G2" s="48"/>
      <c r="H2" s="49"/>
      <c r="I2" s="48"/>
    </row>
    <row r="3" spans="4:9" ht="12.75">
      <c r="D3" s="80" t="s">
        <v>52</v>
      </c>
      <c r="E3" s="49"/>
      <c r="F3" s="48"/>
      <c r="G3" s="48"/>
      <c r="H3" s="49"/>
      <c r="I3" s="48"/>
    </row>
    <row r="4" ht="12.75">
      <c r="D4" s="51"/>
    </row>
    <row r="5" spans="1:15" ht="22.5" customHeight="1">
      <c r="A5" s="235" t="s">
        <v>53</v>
      </c>
      <c r="B5" s="235"/>
      <c r="C5" s="235"/>
      <c r="D5" s="235"/>
      <c r="E5" s="235"/>
      <c r="F5" s="52"/>
      <c r="G5" s="52"/>
      <c r="H5" s="53"/>
      <c r="I5" s="53"/>
      <c r="J5" s="53"/>
      <c r="K5" s="53"/>
      <c r="L5" s="53"/>
      <c r="M5" s="53"/>
      <c r="N5" s="53"/>
      <c r="O5" s="53"/>
    </row>
    <row r="6" spans="1:5" ht="14.25">
      <c r="A6" s="236" t="s">
        <v>54</v>
      </c>
      <c r="B6" s="236"/>
      <c r="C6" s="236"/>
      <c r="D6" s="236"/>
      <c r="E6" s="236"/>
    </row>
    <row r="7" spans="1:15" ht="15.75">
      <c r="A7" s="81"/>
      <c r="B7" s="81"/>
      <c r="C7" s="81"/>
      <c r="D7" s="81"/>
      <c r="E7" s="81"/>
      <c r="F7" s="52"/>
      <c r="G7" s="52"/>
      <c r="H7" s="53"/>
      <c r="I7" s="53"/>
      <c r="J7" s="53"/>
      <c r="K7" s="53"/>
      <c r="L7" s="53"/>
      <c r="M7" s="53"/>
      <c r="N7" s="53"/>
      <c r="O7" s="53"/>
    </row>
    <row r="8" spans="1:5" ht="27.75" customHeight="1">
      <c r="A8" s="82" t="s">
        <v>55</v>
      </c>
      <c r="B8" s="83"/>
      <c r="C8" s="237" t="s">
        <v>199</v>
      </c>
      <c r="D8" s="237"/>
      <c r="E8" s="90"/>
    </row>
    <row r="9" spans="1:5" ht="30" customHeight="1">
      <c r="A9" s="84" t="s">
        <v>56</v>
      </c>
      <c r="B9" s="85"/>
      <c r="C9" s="237" t="s">
        <v>200</v>
      </c>
      <c r="D9" s="237"/>
      <c r="E9" s="86"/>
    </row>
    <row r="10" spans="1:5" ht="16.5" customHeight="1">
      <c r="A10" s="84" t="s">
        <v>57</v>
      </c>
      <c r="B10" s="85"/>
      <c r="C10" s="87" t="s">
        <v>201</v>
      </c>
      <c r="D10" s="88"/>
      <c r="E10" s="88"/>
    </row>
    <row r="11" spans="1:6" ht="30.75" customHeight="1">
      <c r="A11" s="84" t="s">
        <v>58</v>
      </c>
      <c r="B11" s="101"/>
      <c r="C11" s="240" t="s">
        <v>81</v>
      </c>
      <c r="D11" s="240"/>
      <c r="E11" s="89"/>
      <c r="F11" s="89"/>
    </row>
    <row r="12" spans="1:5" ht="33.75" customHeight="1">
      <c r="A12" s="241" t="s">
        <v>59</v>
      </c>
      <c r="B12" s="241"/>
      <c r="C12" s="102"/>
      <c r="D12" s="83"/>
      <c r="E12" s="83"/>
    </row>
    <row r="13" spans="3:9" ht="15.75">
      <c r="C13" s="54" t="s">
        <v>32</v>
      </c>
      <c r="F13" s="55"/>
      <c r="G13" s="55"/>
      <c r="H13" s="238"/>
      <c r="I13" s="238"/>
    </row>
    <row r="15" spans="1:4" ht="12.75">
      <c r="A15" s="239" t="s">
        <v>2</v>
      </c>
      <c r="B15" s="239"/>
      <c r="C15" s="92" t="s">
        <v>1</v>
      </c>
      <c r="D15" s="92" t="s">
        <v>41</v>
      </c>
    </row>
    <row r="16" spans="1:4" ht="40.5">
      <c r="A16" s="242">
        <v>1</v>
      </c>
      <c r="B16" s="242"/>
      <c r="C16" s="93" t="s">
        <v>200</v>
      </c>
      <c r="D16" s="93"/>
    </row>
    <row r="17" spans="1:4" ht="15.75">
      <c r="A17" s="243" t="s">
        <v>43</v>
      </c>
      <c r="B17" s="243"/>
      <c r="C17" s="243"/>
      <c r="D17" s="94"/>
    </row>
    <row r="18" spans="1:4" ht="15.75">
      <c r="A18" s="239" t="s">
        <v>3</v>
      </c>
      <c r="B18" s="239"/>
      <c r="C18" s="239"/>
      <c r="D18" s="95"/>
    </row>
    <row r="21" spans="2:4" ht="12.75">
      <c r="B21" s="51" t="s">
        <v>71</v>
      </c>
      <c r="C21" s="6"/>
      <c r="D21" s="56"/>
    </row>
    <row r="22" ht="12.75">
      <c r="C22" s="57" t="s">
        <v>30</v>
      </c>
    </row>
    <row r="24" ht="12.75">
      <c r="B24" s="58" t="s">
        <v>6</v>
      </c>
    </row>
    <row r="26" spans="2:4" ht="12.75">
      <c r="B26" s="51" t="s">
        <v>7</v>
      </c>
      <c r="C26" s="5">
        <f>C21</f>
        <v>0</v>
      </c>
      <c r="D26" s="56">
        <f>D21</f>
        <v>0</v>
      </c>
    </row>
    <row r="27" ht="12.75">
      <c r="C27" s="57" t="s">
        <v>30</v>
      </c>
    </row>
    <row r="29" spans="2:3" ht="13.5" customHeight="1">
      <c r="B29" s="58" t="str">
        <f>B24</f>
        <v>Sertifikāta Nr.:</v>
      </c>
      <c r="C29" s="47">
        <f>C24</f>
        <v>0</v>
      </c>
    </row>
    <row r="31" spans="2:4" ht="18" customHeight="1">
      <c r="B31" s="80" t="s">
        <v>60</v>
      </c>
      <c r="C31" s="97"/>
      <c r="D31" s="96"/>
    </row>
    <row r="32" spans="2:4" ht="18" customHeight="1">
      <c r="B32" s="80" t="s">
        <v>61</v>
      </c>
      <c r="C32" s="98"/>
      <c r="D32" s="61"/>
    </row>
    <row r="33" spans="2:4" ht="27" customHeight="1">
      <c r="B33" s="99" t="s">
        <v>62</v>
      </c>
      <c r="C33" s="97"/>
      <c r="D33" s="61"/>
    </row>
    <row r="34" spans="2:4" ht="19.5" customHeight="1">
      <c r="B34" s="80" t="s">
        <v>63</v>
      </c>
      <c r="C34" s="97"/>
      <c r="D34" s="61"/>
    </row>
    <row r="35" spans="2:3" ht="12.75">
      <c r="B35" s="80" t="s">
        <v>64</v>
      </c>
      <c r="C35"/>
    </row>
  </sheetData>
  <sheetProtection/>
  <mergeCells count="11">
    <mergeCell ref="A18:C18"/>
    <mergeCell ref="C11:D11"/>
    <mergeCell ref="A12:B12"/>
    <mergeCell ref="A15:B15"/>
    <mergeCell ref="A16:B16"/>
    <mergeCell ref="A17:C17"/>
    <mergeCell ref="A5:E5"/>
    <mergeCell ref="A6:E6"/>
    <mergeCell ref="C8:D8"/>
    <mergeCell ref="C9:D9"/>
    <mergeCell ref="H13:I13"/>
  </mergeCells>
  <printOptions/>
  <pageMargins left="0.48" right="0.67" top="1" bottom="0.82" header="0.5" footer="0.5"/>
  <pageSetup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CFF"/>
  </sheetPr>
  <dimension ref="A1:Y35"/>
  <sheetViews>
    <sheetView showZeros="0" view="pageBreakPreview" zoomScale="120" zoomScaleSheetLayoutView="120" zoomScalePageLayoutView="0" workbookViewId="0" topLeftCell="A16">
      <selection activeCell="C19" sqref="C19:C22"/>
    </sheetView>
  </sheetViews>
  <sheetFormatPr defaultColWidth="9.140625" defaultRowHeight="12.75" outlineLevelCol="1"/>
  <cols>
    <col min="1" max="1" width="3.00390625" style="47" customWidth="1"/>
    <col min="2" max="2" width="5.28125" style="47" customWidth="1"/>
    <col min="3" max="3" width="9.28125" style="47" customWidth="1"/>
    <col min="4" max="4" width="35.140625" style="47" customWidth="1"/>
    <col min="5" max="5" width="6.421875" style="47" bestFit="1" customWidth="1" outlineLevel="1"/>
    <col min="6" max="6" width="11.140625" style="47" customWidth="1"/>
    <col min="7" max="7" width="10.00390625" style="47" customWidth="1"/>
    <col min="8" max="8" width="11.140625" style="47" customWidth="1"/>
    <col min="9" max="10" width="10.00390625" style="47" customWidth="1"/>
    <col min="11" max="11" width="14.7109375" style="47" customWidth="1"/>
    <col min="12" max="16384" width="9.140625" style="47" customWidth="1"/>
  </cols>
  <sheetData>
    <row r="1" spans="4:10" ht="12.75">
      <c r="D1" s="59"/>
      <c r="E1" s="48"/>
      <c r="F1" s="48"/>
      <c r="G1" s="48"/>
      <c r="H1" s="100"/>
      <c r="I1" s="100"/>
      <c r="J1" s="80" t="s">
        <v>51</v>
      </c>
    </row>
    <row r="2" spans="4:10" ht="12.75">
      <c r="D2" s="59"/>
      <c r="E2" s="48"/>
      <c r="F2" s="48"/>
      <c r="G2" s="48"/>
      <c r="H2" s="78"/>
      <c r="I2" s="78"/>
      <c r="J2" s="80" t="s">
        <v>198</v>
      </c>
    </row>
    <row r="3" spans="4:10" ht="12.75">
      <c r="D3" s="59"/>
      <c r="E3" s="48"/>
      <c r="F3" s="48"/>
      <c r="G3" s="48"/>
      <c r="H3" s="78"/>
      <c r="I3" s="78"/>
      <c r="J3" s="80" t="s">
        <v>52</v>
      </c>
    </row>
    <row r="4" spans="1:10" ht="15.75">
      <c r="A4" s="235" t="s">
        <v>53</v>
      </c>
      <c r="B4" s="235"/>
      <c r="C4" s="235"/>
      <c r="D4" s="235"/>
      <c r="E4" s="235"/>
      <c r="F4" s="235"/>
      <c r="G4" s="235"/>
      <c r="H4" s="235"/>
      <c r="I4" s="235"/>
      <c r="J4" s="235"/>
    </row>
    <row r="5" spans="1:10" ht="14.25">
      <c r="A5" s="236" t="s">
        <v>54</v>
      </c>
      <c r="B5" s="236"/>
      <c r="C5" s="236"/>
      <c r="D5" s="236"/>
      <c r="E5" s="236"/>
      <c r="F5" s="236"/>
      <c r="G5" s="236"/>
      <c r="H5" s="236"/>
      <c r="I5" s="236"/>
      <c r="J5" s="236"/>
    </row>
    <row r="6" spans="1:10" ht="14.25">
      <c r="A6" s="81"/>
      <c r="B6" s="81"/>
      <c r="C6" s="81"/>
      <c r="D6" s="81"/>
      <c r="E6" s="81"/>
      <c r="F6" s="81"/>
      <c r="G6" s="81"/>
      <c r="H6" s="81"/>
      <c r="I6" s="81"/>
      <c r="J6" s="81"/>
    </row>
    <row r="7" spans="1:10" ht="29.25" customHeight="1">
      <c r="A7" s="82" t="s">
        <v>55</v>
      </c>
      <c r="B7" s="83"/>
      <c r="C7" s="81"/>
      <c r="D7" s="237" t="s">
        <v>199</v>
      </c>
      <c r="E7" s="237"/>
      <c r="F7" s="237"/>
      <c r="G7" s="237"/>
      <c r="H7" s="237"/>
      <c r="I7" s="237"/>
      <c r="J7" s="237"/>
    </row>
    <row r="8" spans="1:10" ht="28.5" customHeight="1">
      <c r="A8" s="84" t="s">
        <v>56</v>
      </c>
      <c r="B8" s="85"/>
      <c r="C8" s="81"/>
      <c r="D8" s="237" t="s">
        <v>200</v>
      </c>
      <c r="E8" s="237"/>
      <c r="F8" s="237"/>
      <c r="G8" s="237"/>
      <c r="H8" s="237"/>
      <c r="I8" s="237"/>
      <c r="J8" s="237"/>
    </row>
    <row r="9" spans="1:10" ht="16.5" customHeight="1">
      <c r="A9" s="84" t="s">
        <v>57</v>
      </c>
      <c r="B9" s="85"/>
      <c r="C9" s="81"/>
      <c r="D9" s="237" t="s">
        <v>201</v>
      </c>
      <c r="E9" s="237"/>
      <c r="F9" s="237"/>
      <c r="G9" s="237"/>
      <c r="H9" s="237"/>
      <c r="I9" s="237"/>
      <c r="J9" s="237"/>
    </row>
    <row r="10" spans="1:10" ht="33" customHeight="1">
      <c r="A10" s="84" t="s">
        <v>58</v>
      </c>
      <c r="B10" s="101"/>
      <c r="D10" s="240" t="s">
        <v>81</v>
      </c>
      <c r="E10" s="240"/>
      <c r="F10" s="240"/>
      <c r="G10" s="240"/>
      <c r="H10" s="240"/>
      <c r="I10" s="240"/>
      <c r="J10" s="240"/>
    </row>
    <row r="11" spans="1:10" ht="32.25" customHeight="1">
      <c r="A11" s="241" t="s">
        <v>59</v>
      </c>
      <c r="B11" s="241"/>
      <c r="C11" s="241"/>
      <c r="D11" s="113"/>
      <c r="E11" s="114"/>
      <c r="F11" s="114"/>
      <c r="G11" s="114"/>
      <c r="H11" s="115"/>
      <c r="I11" s="115"/>
      <c r="J11" s="116"/>
    </row>
    <row r="12" spans="1:10" ht="10.5" customHeight="1">
      <c r="A12" s="91"/>
      <c r="B12" s="91"/>
      <c r="C12" s="91"/>
      <c r="D12" s="59"/>
      <c r="E12" s="48"/>
      <c r="F12" s="48"/>
      <c r="G12" s="48"/>
      <c r="H12" s="78"/>
      <c r="I12" s="78"/>
      <c r="J12" s="80"/>
    </row>
    <row r="13" spans="1:10" ht="18.75">
      <c r="A13" s="247" t="s">
        <v>8</v>
      </c>
      <c r="B13" s="247"/>
      <c r="C13" s="247"/>
      <c r="D13" s="247"/>
      <c r="E13" s="247"/>
      <c r="F13" s="247"/>
      <c r="G13" s="247"/>
      <c r="H13" s="247"/>
      <c r="I13" s="247"/>
      <c r="J13" s="247"/>
    </row>
    <row r="14" spans="1:10" ht="12.75">
      <c r="A14" s="60"/>
      <c r="B14" s="60"/>
      <c r="C14" s="60"/>
      <c r="D14" s="60"/>
      <c r="E14" s="60"/>
      <c r="F14" s="60"/>
      <c r="G14" s="60"/>
      <c r="H14" s="60"/>
      <c r="I14" s="60"/>
      <c r="J14" s="60"/>
    </row>
    <row r="15" spans="1:10" s="61" customFormat="1" ht="15">
      <c r="A15" s="62"/>
      <c r="B15" s="62"/>
      <c r="C15" s="62"/>
      <c r="D15" s="64" t="s">
        <v>65</v>
      </c>
      <c r="E15" s="253"/>
      <c r="F15" s="253"/>
      <c r="G15" s="103"/>
      <c r="H15" s="103"/>
      <c r="I15" s="63"/>
      <c r="J15" s="63"/>
    </row>
    <row r="16" ht="13.5" thickBot="1"/>
    <row r="17" spans="1:10" ht="20.25" customHeight="1">
      <c r="A17" s="250" t="s">
        <v>0</v>
      </c>
      <c r="B17" s="248" t="s">
        <v>10</v>
      </c>
      <c r="C17" s="248" t="s">
        <v>11</v>
      </c>
      <c r="D17" s="254" t="s">
        <v>12</v>
      </c>
      <c r="E17" s="255"/>
      <c r="F17" s="244" t="s">
        <v>39</v>
      </c>
      <c r="G17" s="244" t="s">
        <v>13</v>
      </c>
      <c r="H17" s="244"/>
      <c r="I17" s="244"/>
      <c r="J17" s="245" t="s">
        <v>14</v>
      </c>
    </row>
    <row r="18" spans="1:10" ht="51" customHeight="1" thickBot="1">
      <c r="A18" s="251"/>
      <c r="B18" s="249"/>
      <c r="C18" s="249"/>
      <c r="D18" s="256"/>
      <c r="E18" s="257"/>
      <c r="F18" s="252"/>
      <c r="G18" s="107" t="s">
        <v>34</v>
      </c>
      <c r="H18" s="107" t="s">
        <v>35</v>
      </c>
      <c r="I18" s="107" t="s">
        <v>36</v>
      </c>
      <c r="J18" s="246"/>
    </row>
    <row r="19" spans="1:10" s="4" customFormat="1" ht="25.5" customHeight="1">
      <c r="A19" s="1">
        <v>1</v>
      </c>
      <c r="B19" s="174">
        <v>1</v>
      </c>
      <c r="C19" s="224" t="s">
        <v>190</v>
      </c>
      <c r="D19" s="258" t="s">
        <v>82</v>
      </c>
      <c r="E19" s="258"/>
      <c r="F19" s="2"/>
      <c r="G19" s="2"/>
      <c r="H19" s="2"/>
      <c r="I19" s="2"/>
      <c r="J19" s="3"/>
    </row>
    <row r="20" spans="1:10" s="4" customFormat="1" ht="13.5" customHeight="1">
      <c r="A20" s="105">
        <v>2</v>
      </c>
      <c r="B20" s="175">
        <v>2</v>
      </c>
      <c r="C20" s="175" t="s">
        <v>66</v>
      </c>
      <c r="D20" s="259" t="s">
        <v>73</v>
      </c>
      <c r="E20" s="259"/>
      <c r="F20" s="104"/>
      <c r="G20" s="104"/>
      <c r="H20" s="104"/>
      <c r="I20" s="104"/>
      <c r="J20" s="106"/>
    </row>
    <row r="21" spans="1:10" s="4" customFormat="1" ht="13.5" customHeight="1">
      <c r="A21" s="196">
        <v>3</v>
      </c>
      <c r="B21" s="197">
        <v>3</v>
      </c>
      <c r="C21" s="197" t="s">
        <v>70</v>
      </c>
      <c r="D21" s="261" t="s">
        <v>191</v>
      </c>
      <c r="E21" s="261"/>
      <c r="F21" s="198"/>
      <c r="G21" s="198"/>
      <c r="H21" s="198"/>
      <c r="I21" s="198"/>
      <c r="J21" s="198"/>
    </row>
    <row r="22" spans="1:10" s="4" customFormat="1" ht="13.5" customHeight="1">
      <c r="A22" s="175">
        <v>4</v>
      </c>
      <c r="B22" s="175">
        <v>4</v>
      </c>
      <c r="C22" s="175" t="s">
        <v>519</v>
      </c>
      <c r="D22" s="268" t="s">
        <v>517</v>
      </c>
      <c r="E22" s="269"/>
      <c r="F22" s="104"/>
      <c r="G22" s="104"/>
      <c r="H22" s="104"/>
      <c r="I22" s="104"/>
      <c r="J22" s="104"/>
    </row>
    <row r="23" spans="1:11" ht="13.5" thickBot="1">
      <c r="A23" s="266" t="s">
        <v>4</v>
      </c>
      <c r="B23" s="267"/>
      <c r="C23" s="267"/>
      <c r="D23" s="267"/>
      <c r="E23" s="212"/>
      <c r="F23" s="213"/>
      <c r="G23" s="199"/>
      <c r="H23" s="199"/>
      <c r="I23" s="199"/>
      <c r="J23" s="199"/>
      <c r="K23" s="66"/>
    </row>
    <row r="24" spans="1:11" ht="12.75">
      <c r="A24" s="264" t="s">
        <v>40</v>
      </c>
      <c r="B24" s="265"/>
      <c r="C24" s="265"/>
      <c r="D24" s="265"/>
      <c r="E24" s="67" t="s">
        <v>68</v>
      </c>
      <c r="F24" s="68"/>
      <c r="K24" s="66"/>
    </row>
    <row r="25" spans="1:6" ht="12.75">
      <c r="A25" s="272" t="s">
        <v>15</v>
      </c>
      <c r="B25" s="273"/>
      <c r="C25" s="273"/>
      <c r="D25" s="273"/>
      <c r="E25" s="69"/>
      <c r="F25" s="70"/>
    </row>
    <row r="26" spans="1:6" ht="12.75">
      <c r="A26" s="274" t="s">
        <v>67</v>
      </c>
      <c r="B26" s="275"/>
      <c r="C26" s="275"/>
      <c r="D26" s="275"/>
      <c r="E26" s="71" t="s">
        <v>68</v>
      </c>
      <c r="F26" s="70"/>
    </row>
    <row r="27" spans="1:25" ht="16.5" thickBot="1">
      <c r="A27" s="278" t="s">
        <v>16</v>
      </c>
      <c r="B27" s="279"/>
      <c r="C27" s="279"/>
      <c r="D27" s="279"/>
      <c r="E27" s="71" t="s">
        <v>68</v>
      </c>
      <c r="F27" s="72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</row>
    <row r="28" spans="1:11" ht="13.5" thickBot="1">
      <c r="A28" s="276" t="s">
        <v>17</v>
      </c>
      <c r="B28" s="277"/>
      <c r="C28" s="277"/>
      <c r="D28" s="277"/>
      <c r="E28" s="65"/>
      <c r="F28" s="73"/>
      <c r="H28" s="271"/>
      <c r="I28" s="271"/>
      <c r="K28" s="74"/>
    </row>
    <row r="29" spans="1:11" ht="12.75">
      <c r="A29" s="108"/>
      <c r="B29" s="108"/>
      <c r="C29" s="108"/>
      <c r="D29" s="108"/>
      <c r="E29" s="109"/>
      <c r="F29" s="110"/>
      <c r="H29" s="79"/>
      <c r="I29" s="79"/>
      <c r="K29" s="74"/>
    </row>
    <row r="30" spans="1:11" ht="12.75">
      <c r="A30" s="108"/>
      <c r="B30" s="108"/>
      <c r="C30" s="108"/>
      <c r="D30" s="108"/>
      <c r="E30" s="109"/>
      <c r="F30" s="110"/>
      <c r="H30" s="79"/>
      <c r="I30" s="79"/>
      <c r="K30" s="74"/>
    </row>
    <row r="31" spans="1:11" ht="12.75">
      <c r="A31" s="111" t="s">
        <v>71</v>
      </c>
      <c r="B31" s="112"/>
      <c r="C31" s="262"/>
      <c r="D31" s="262"/>
      <c r="E31"/>
      <c r="F31" s="111" t="s">
        <v>7</v>
      </c>
      <c r="G31" s="97"/>
      <c r="H31" s="97"/>
      <c r="I31" s="97"/>
      <c r="J31" s="97"/>
      <c r="K31" s="74"/>
    </row>
    <row r="32" spans="1:11" ht="12.75" customHeight="1">
      <c r="A32" s="19"/>
      <c r="B32" s="263" t="s">
        <v>30</v>
      </c>
      <c r="C32" s="263"/>
      <c r="D32" s="263"/>
      <c r="E32" s="19"/>
      <c r="F32"/>
      <c r="G32" s="270" t="s">
        <v>30</v>
      </c>
      <c r="H32" s="270"/>
      <c r="I32" s="270"/>
      <c r="J32" s="270"/>
      <c r="K32" s="74"/>
    </row>
    <row r="33" spans="2:8" ht="12.75">
      <c r="B33" s="77" t="s">
        <v>6</v>
      </c>
      <c r="E33" s="75"/>
      <c r="F33" s="77" t="s">
        <v>6</v>
      </c>
      <c r="H33" s="76"/>
    </row>
    <row r="35" spans="1:3" ht="12.75">
      <c r="A35" s="260"/>
      <c r="B35" s="260"/>
      <c r="C35" s="260"/>
    </row>
  </sheetData>
  <sheetProtection/>
  <mergeCells count="31">
    <mergeCell ref="G32:J32"/>
    <mergeCell ref="H28:I28"/>
    <mergeCell ref="A25:D25"/>
    <mergeCell ref="A26:D26"/>
    <mergeCell ref="A28:D28"/>
    <mergeCell ref="A27:D27"/>
    <mergeCell ref="D19:E19"/>
    <mergeCell ref="D20:E20"/>
    <mergeCell ref="A35:C35"/>
    <mergeCell ref="D21:E21"/>
    <mergeCell ref="C31:D31"/>
    <mergeCell ref="B32:D32"/>
    <mergeCell ref="A24:D24"/>
    <mergeCell ref="A23:D23"/>
    <mergeCell ref="D22:E22"/>
    <mergeCell ref="A4:J4"/>
    <mergeCell ref="G17:I17"/>
    <mergeCell ref="J17:J18"/>
    <mergeCell ref="D10:J10"/>
    <mergeCell ref="D8:J8"/>
    <mergeCell ref="D9:J9"/>
    <mergeCell ref="A13:J13"/>
    <mergeCell ref="A5:J5"/>
    <mergeCell ref="D7:J7"/>
    <mergeCell ref="B17:B18"/>
    <mergeCell ref="A17:A18"/>
    <mergeCell ref="F17:F18"/>
    <mergeCell ref="C17:C18"/>
    <mergeCell ref="A11:C11"/>
    <mergeCell ref="E15:F15"/>
    <mergeCell ref="D17:E18"/>
  </mergeCells>
  <printOptions/>
  <pageMargins left="0.5511811023622047" right="0.5118110236220472" top="0.984251968503937" bottom="0.8267716535433072" header="0.5118110236220472" footer="0.5118110236220472"/>
  <pageSetup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756"/>
  <sheetViews>
    <sheetView view="pageBreakPreview" zoomScale="110" zoomScaleSheetLayoutView="110" zoomScalePageLayoutView="0" workbookViewId="0" topLeftCell="B390">
      <selection activeCell="D51" sqref="D51:F57"/>
    </sheetView>
  </sheetViews>
  <sheetFormatPr defaultColWidth="9.140625" defaultRowHeight="12.75"/>
  <cols>
    <col min="1" max="1" width="4.140625" style="22" customWidth="1"/>
    <col min="2" max="2" width="13.140625" style="34" customWidth="1"/>
    <col min="3" max="3" width="42.421875" style="44" customWidth="1"/>
    <col min="4" max="4" width="6.57421875" style="44" customWidth="1"/>
    <col min="5" max="5" width="12.00390625" style="44" customWidth="1"/>
    <col min="6" max="6" width="5.7109375" style="34" bestFit="1" customWidth="1"/>
    <col min="7" max="7" width="5.7109375" style="22" bestFit="1" customWidth="1"/>
    <col min="8" max="8" width="7.28125" style="22" customWidth="1"/>
    <col min="9" max="9" width="6.7109375" style="22" bestFit="1" customWidth="1"/>
    <col min="10" max="10" width="7.00390625" style="22" bestFit="1" customWidth="1"/>
    <col min="11" max="11" width="7.00390625" style="22" customWidth="1"/>
    <col min="12" max="16" width="8.421875" style="22" customWidth="1"/>
    <col min="17" max="16384" width="9.140625" style="22" customWidth="1"/>
  </cols>
  <sheetData>
    <row r="1" spans="2:16" ht="12.75">
      <c r="B1" s="20"/>
      <c r="C1" s="21"/>
      <c r="D1" s="21"/>
      <c r="E1" s="21"/>
      <c r="F1" s="20"/>
      <c r="P1" s="80" t="s">
        <v>51</v>
      </c>
    </row>
    <row r="2" spans="2:16" ht="12.75">
      <c r="B2" s="20"/>
      <c r="C2" s="21"/>
      <c r="D2" s="21"/>
      <c r="E2" s="21"/>
      <c r="F2" s="20"/>
      <c r="P2" s="80" t="s">
        <v>198</v>
      </c>
    </row>
    <row r="3" spans="2:16" ht="12.75">
      <c r="B3" s="20"/>
      <c r="C3" s="21"/>
      <c r="D3" s="21"/>
      <c r="E3" s="21"/>
      <c r="F3" s="20"/>
      <c r="P3" s="80" t="s">
        <v>52</v>
      </c>
    </row>
    <row r="4" spans="1:16" s="20" customFormat="1" ht="15.75">
      <c r="A4" s="235" t="s">
        <v>53</v>
      </c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</row>
    <row r="5" spans="1:16" s="20" customFormat="1" ht="14.25">
      <c r="A5" s="236" t="s">
        <v>54</v>
      </c>
      <c r="B5" s="236"/>
      <c r="C5" s="236"/>
      <c r="D5" s="236"/>
      <c r="E5" s="236"/>
      <c r="F5" s="236"/>
      <c r="G5" s="236"/>
      <c r="H5" s="236"/>
      <c r="I5" s="236"/>
      <c r="J5" s="236"/>
      <c r="K5" s="236"/>
      <c r="L5" s="236"/>
      <c r="M5" s="236"/>
      <c r="N5" s="236"/>
      <c r="O5" s="236"/>
      <c r="P5" s="236"/>
    </row>
    <row r="6" spans="1:16" s="20" customFormat="1" ht="18" customHeight="1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</row>
    <row r="7" spans="1:16" s="20" customFormat="1" ht="31.5" customHeight="1">
      <c r="A7" s="82" t="s">
        <v>55</v>
      </c>
      <c r="B7" s="83"/>
      <c r="C7" s="237" t="s">
        <v>199</v>
      </c>
      <c r="D7" s="237"/>
      <c r="E7" s="237"/>
      <c r="F7" s="237"/>
      <c r="G7" s="237"/>
      <c r="H7" s="237"/>
      <c r="I7" s="237"/>
      <c r="J7" s="237"/>
      <c r="K7" s="237"/>
      <c r="L7" s="237"/>
      <c r="M7" s="237"/>
      <c r="N7" s="237"/>
      <c r="O7" s="237"/>
      <c r="P7" s="237"/>
    </row>
    <row r="8" spans="1:16" s="20" customFormat="1" ht="15">
      <c r="A8" s="84" t="s">
        <v>56</v>
      </c>
      <c r="B8" s="85"/>
      <c r="C8" s="280" t="s">
        <v>200</v>
      </c>
      <c r="D8" s="280"/>
      <c r="E8" s="280"/>
      <c r="F8" s="280"/>
      <c r="G8" s="280"/>
      <c r="H8" s="280"/>
      <c r="I8" s="280"/>
      <c r="J8" s="280"/>
      <c r="K8" s="280"/>
      <c r="L8" s="280"/>
      <c r="M8" s="280"/>
      <c r="N8" s="280"/>
      <c r="O8" s="280"/>
      <c r="P8" s="280"/>
    </row>
    <row r="9" spans="1:16" s="20" customFormat="1" ht="15">
      <c r="A9" s="84" t="s">
        <v>57</v>
      </c>
      <c r="B9" s="85"/>
      <c r="C9" s="280" t="s">
        <v>201</v>
      </c>
      <c r="D9" s="280"/>
      <c r="E9" s="280"/>
      <c r="F9" s="280"/>
      <c r="G9" s="280"/>
      <c r="H9" s="280"/>
      <c r="I9" s="280"/>
      <c r="J9" s="280"/>
      <c r="K9" s="280"/>
      <c r="L9" s="280"/>
      <c r="M9" s="280"/>
      <c r="N9" s="280"/>
      <c r="O9" s="280"/>
      <c r="P9" s="280"/>
    </row>
    <row r="10" spans="1:16" s="20" customFormat="1" ht="15">
      <c r="A10" s="84" t="s">
        <v>58</v>
      </c>
      <c r="B10" s="101"/>
      <c r="C10" s="281" t="s">
        <v>81</v>
      </c>
      <c r="D10" s="281"/>
      <c r="E10" s="281"/>
      <c r="F10" s="281"/>
      <c r="G10" s="281"/>
      <c r="H10" s="281"/>
      <c r="I10" s="281"/>
      <c r="J10" s="281"/>
      <c r="K10" s="281"/>
      <c r="L10" s="281"/>
      <c r="M10" s="281"/>
      <c r="N10" s="281"/>
      <c r="O10" s="281"/>
      <c r="P10" s="281"/>
    </row>
    <row r="11" spans="1:16" s="20" customFormat="1" ht="15">
      <c r="A11" s="241" t="s">
        <v>59</v>
      </c>
      <c r="B11" s="241"/>
      <c r="C11" s="117"/>
      <c r="D11" s="113"/>
      <c r="E11" s="114"/>
      <c r="F11" s="114"/>
      <c r="G11" s="114"/>
      <c r="H11" s="115"/>
      <c r="I11" s="115"/>
      <c r="J11" s="116"/>
      <c r="K11" s="81"/>
      <c r="L11" s="81"/>
      <c r="M11" s="81"/>
      <c r="N11" s="81"/>
      <c r="O11" s="81"/>
      <c r="P11" s="81"/>
    </row>
    <row r="12" spans="1:16" s="20" customFormat="1" ht="6" customHeight="1">
      <c r="A12" s="81"/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</row>
    <row r="13" spans="1:16" s="20" customFormat="1" ht="12.75" customHeight="1">
      <c r="A13" s="286" t="s">
        <v>74</v>
      </c>
      <c r="B13" s="286"/>
      <c r="C13" s="286"/>
      <c r="D13" s="286"/>
      <c r="E13" s="286"/>
      <c r="F13" s="286"/>
      <c r="G13" s="286"/>
      <c r="H13" s="286"/>
      <c r="I13" s="286"/>
      <c r="J13" s="286"/>
      <c r="K13" s="286"/>
      <c r="L13" s="286"/>
      <c r="M13" s="286"/>
      <c r="N13" s="286"/>
      <c r="O13" s="286"/>
      <c r="P13" s="286"/>
    </row>
    <row r="14" spans="1:16" s="20" customFormat="1" ht="12.75" customHeight="1">
      <c r="A14" s="286" t="s">
        <v>82</v>
      </c>
      <c r="B14" s="286"/>
      <c r="C14" s="286"/>
      <c r="D14" s="286"/>
      <c r="E14" s="286"/>
      <c r="F14" s="286"/>
      <c r="G14" s="286"/>
      <c r="H14" s="286"/>
      <c r="I14" s="286"/>
      <c r="J14" s="286"/>
      <c r="K14" s="286"/>
      <c r="L14" s="286"/>
      <c r="M14" s="286"/>
      <c r="N14" s="286"/>
      <c r="O14" s="286"/>
      <c r="P14" s="286"/>
    </row>
    <row r="15" spans="3:14" s="20" customFormat="1" ht="12.75" customHeight="1">
      <c r="C15" s="287" t="s">
        <v>9</v>
      </c>
      <c r="D15" s="287"/>
      <c r="E15" s="287"/>
      <c r="F15" s="287"/>
      <c r="G15" s="287"/>
      <c r="H15" s="287"/>
      <c r="I15" s="287"/>
      <c r="J15" s="287"/>
      <c r="K15" s="287"/>
      <c r="L15" s="287"/>
      <c r="M15" s="287"/>
      <c r="N15" s="287"/>
    </row>
    <row r="16" spans="2:16" ht="13.5" thickBot="1">
      <c r="B16" s="22"/>
      <c r="C16" s="22"/>
      <c r="D16" s="22"/>
      <c r="E16" s="22"/>
      <c r="F16" s="22"/>
      <c r="I16" s="24"/>
      <c r="J16" s="24"/>
      <c r="K16" s="24"/>
      <c r="L16" s="23"/>
      <c r="M16" s="23"/>
      <c r="N16" s="23"/>
      <c r="O16" s="25"/>
      <c r="P16" s="25"/>
    </row>
    <row r="17" spans="1:16" s="7" customFormat="1" ht="13.5" customHeight="1" thickBot="1">
      <c r="A17" s="284" t="s">
        <v>0</v>
      </c>
      <c r="B17" s="284" t="s">
        <v>18</v>
      </c>
      <c r="C17" s="282" t="s">
        <v>19</v>
      </c>
      <c r="D17" s="284" t="s">
        <v>20</v>
      </c>
      <c r="E17" s="284" t="s">
        <v>21</v>
      </c>
      <c r="F17" s="292" t="s">
        <v>22</v>
      </c>
      <c r="G17" s="293"/>
      <c r="H17" s="293"/>
      <c r="I17" s="293"/>
      <c r="J17" s="293"/>
      <c r="K17" s="294"/>
      <c r="L17" s="292" t="s">
        <v>23</v>
      </c>
      <c r="M17" s="293"/>
      <c r="N17" s="293"/>
      <c r="O17" s="293"/>
      <c r="P17" s="294"/>
    </row>
    <row r="18" spans="1:16" s="7" customFormat="1" ht="69.75" customHeight="1" thickBot="1">
      <c r="A18" s="285"/>
      <c r="B18" s="285"/>
      <c r="C18" s="283"/>
      <c r="D18" s="285"/>
      <c r="E18" s="285"/>
      <c r="F18" s="8" t="s">
        <v>24</v>
      </c>
      <c r="G18" s="9" t="s">
        <v>33</v>
      </c>
      <c r="H18" s="9" t="s">
        <v>34</v>
      </c>
      <c r="I18" s="9" t="s">
        <v>35</v>
      </c>
      <c r="J18" s="9" t="s">
        <v>36</v>
      </c>
      <c r="K18" s="8" t="s">
        <v>37</v>
      </c>
      <c r="L18" s="9" t="s">
        <v>25</v>
      </c>
      <c r="M18" s="9" t="s">
        <v>34</v>
      </c>
      <c r="N18" s="9" t="s">
        <v>35</v>
      </c>
      <c r="O18" s="9" t="s">
        <v>36</v>
      </c>
      <c r="P18" s="9" t="s">
        <v>38</v>
      </c>
    </row>
    <row r="19" spans="1:16" s="7" customFormat="1" ht="13.5" thickBot="1">
      <c r="A19" s="10" t="s">
        <v>26</v>
      </c>
      <c r="B19" s="11" t="s">
        <v>27</v>
      </c>
      <c r="C19" s="12">
        <v>3</v>
      </c>
      <c r="D19" s="13">
        <v>4</v>
      </c>
      <c r="E19" s="12">
        <v>5</v>
      </c>
      <c r="F19" s="13">
        <v>6</v>
      </c>
      <c r="G19" s="12">
        <v>7</v>
      </c>
      <c r="H19" s="12">
        <v>8</v>
      </c>
      <c r="I19" s="13">
        <v>9</v>
      </c>
      <c r="J19" s="13">
        <v>10</v>
      </c>
      <c r="K19" s="12">
        <v>11</v>
      </c>
      <c r="L19" s="12">
        <v>12</v>
      </c>
      <c r="M19" s="12">
        <v>13</v>
      </c>
      <c r="N19" s="13">
        <v>14</v>
      </c>
      <c r="O19" s="13">
        <v>15</v>
      </c>
      <c r="P19" s="14">
        <v>16</v>
      </c>
    </row>
    <row r="20" spans="1:16" ht="30">
      <c r="A20" s="176"/>
      <c r="B20" s="177"/>
      <c r="C20" s="180" t="s">
        <v>83</v>
      </c>
      <c r="D20" s="181"/>
      <c r="E20" s="184">
        <f>SUM(E21:E458)</f>
        <v>257350.92225000006</v>
      </c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8"/>
    </row>
    <row r="21" spans="1:16" s="45" customFormat="1" ht="12.75">
      <c r="A21" s="176">
        <v>1</v>
      </c>
      <c r="B21" s="177"/>
      <c r="C21" s="183" t="s">
        <v>84</v>
      </c>
      <c r="D21" s="181" t="s">
        <v>69</v>
      </c>
      <c r="E21" s="184">
        <v>442</v>
      </c>
      <c r="F21" s="15"/>
      <c r="G21" s="16"/>
      <c r="H21" s="17"/>
      <c r="I21" s="16"/>
      <c r="J21" s="16"/>
      <c r="K21" s="16"/>
      <c r="L21" s="16"/>
      <c r="M21" s="16"/>
      <c r="N21" s="16"/>
      <c r="O21" s="16"/>
      <c r="P21" s="18"/>
    </row>
    <row r="22" spans="1:16" s="45" customFormat="1" ht="12.75">
      <c r="A22" s="176">
        <v>2</v>
      </c>
      <c r="B22" s="177"/>
      <c r="C22" s="183" t="s">
        <v>85</v>
      </c>
      <c r="D22" s="186" t="s">
        <v>44</v>
      </c>
      <c r="E22" s="184">
        <v>3</v>
      </c>
      <c r="F22" s="15"/>
      <c r="G22" s="16"/>
      <c r="H22" s="17"/>
      <c r="I22" s="16"/>
      <c r="J22" s="16"/>
      <c r="K22" s="16"/>
      <c r="L22" s="16"/>
      <c r="M22" s="16"/>
      <c r="N22" s="16"/>
      <c r="O22" s="16"/>
      <c r="P22" s="18"/>
    </row>
    <row r="23" spans="1:16" s="45" customFormat="1" ht="12.75">
      <c r="A23" s="176">
        <v>3</v>
      </c>
      <c r="B23" s="177"/>
      <c r="C23" s="183" t="s">
        <v>202</v>
      </c>
      <c r="D23" s="186" t="s">
        <v>46</v>
      </c>
      <c r="E23" s="184">
        <v>3</v>
      </c>
      <c r="F23" s="15"/>
      <c r="G23" s="16"/>
      <c r="H23" s="17"/>
      <c r="I23" s="16"/>
      <c r="J23" s="16"/>
      <c r="K23" s="16"/>
      <c r="L23" s="16"/>
      <c r="M23" s="16"/>
      <c r="N23" s="16"/>
      <c r="O23" s="16"/>
      <c r="P23" s="18"/>
    </row>
    <row r="24" spans="1:16" s="45" customFormat="1" ht="12.75">
      <c r="A24" s="176"/>
      <c r="B24" s="177"/>
      <c r="C24" s="183" t="s">
        <v>203</v>
      </c>
      <c r="D24" s="186" t="s">
        <v>516</v>
      </c>
      <c r="E24" s="184">
        <v>1</v>
      </c>
      <c r="F24" s="15"/>
      <c r="G24" s="16"/>
      <c r="H24" s="17"/>
      <c r="I24" s="16"/>
      <c r="J24" s="16"/>
      <c r="K24" s="16"/>
      <c r="L24" s="16"/>
      <c r="M24" s="16"/>
      <c r="N24" s="16"/>
      <c r="O24" s="16"/>
      <c r="P24" s="18"/>
    </row>
    <row r="25" spans="1:16" s="45" customFormat="1" ht="12.75">
      <c r="A25" s="176">
        <v>4</v>
      </c>
      <c r="B25" s="177"/>
      <c r="C25" s="183" t="s">
        <v>86</v>
      </c>
      <c r="D25" s="186" t="s">
        <v>44</v>
      </c>
      <c r="E25" s="184">
        <v>1</v>
      </c>
      <c r="F25" s="15"/>
      <c r="G25" s="16"/>
      <c r="H25" s="17"/>
      <c r="I25" s="16"/>
      <c r="J25" s="16"/>
      <c r="K25" s="16"/>
      <c r="L25" s="16"/>
      <c r="M25" s="16"/>
      <c r="N25" s="16"/>
      <c r="O25" s="16"/>
      <c r="P25" s="18"/>
    </row>
    <row r="26" spans="1:16" s="45" customFormat="1" ht="12.75">
      <c r="A26" s="176">
        <v>5</v>
      </c>
      <c r="B26" s="177"/>
      <c r="C26" s="183" t="s">
        <v>87</v>
      </c>
      <c r="D26" s="186" t="s">
        <v>516</v>
      </c>
      <c r="E26" s="184">
        <v>1</v>
      </c>
      <c r="F26" s="15"/>
      <c r="G26" s="16"/>
      <c r="H26" s="17"/>
      <c r="I26" s="16"/>
      <c r="J26" s="16"/>
      <c r="K26" s="16"/>
      <c r="L26" s="16"/>
      <c r="M26" s="16"/>
      <c r="N26" s="16"/>
      <c r="O26" s="16"/>
      <c r="P26" s="18"/>
    </row>
    <row r="27" spans="1:16" s="45" customFormat="1" ht="12.75">
      <c r="A27" s="176">
        <v>6</v>
      </c>
      <c r="B27" s="177"/>
      <c r="C27" s="183" t="s">
        <v>88</v>
      </c>
      <c r="D27" s="186" t="s">
        <v>46</v>
      </c>
      <c r="E27" s="184">
        <v>1</v>
      </c>
      <c r="F27" s="15"/>
      <c r="G27" s="16"/>
      <c r="H27" s="17"/>
      <c r="I27" s="16"/>
      <c r="J27" s="16"/>
      <c r="K27" s="16"/>
      <c r="L27" s="16"/>
      <c r="M27" s="16"/>
      <c r="N27" s="16"/>
      <c r="O27" s="16"/>
      <c r="P27" s="18"/>
    </row>
    <row r="28" spans="1:16" s="45" customFormat="1" ht="12.75">
      <c r="A28" s="176">
        <v>7</v>
      </c>
      <c r="B28" s="177"/>
      <c r="C28" s="183" t="s">
        <v>89</v>
      </c>
      <c r="D28" s="186" t="s">
        <v>78</v>
      </c>
      <c r="E28" s="184">
        <v>4</v>
      </c>
      <c r="F28" s="15"/>
      <c r="G28" s="16"/>
      <c r="H28" s="17"/>
      <c r="I28" s="16"/>
      <c r="J28" s="16"/>
      <c r="K28" s="16"/>
      <c r="L28" s="16"/>
      <c r="M28" s="16"/>
      <c r="N28" s="16"/>
      <c r="O28" s="16"/>
      <c r="P28" s="18"/>
    </row>
    <row r="29" spans="1:16" s="45" customFormat="1" ht="12.75">
      <c r="A29" s="176">
        <v>8</v>
      </c>
      <c r="B29" s="177"/>
      <c r="C29" s="183" t="s">
        <v>204</v>
      </c>
      <c r="D29" s="186" t="s">
        <v>44</v>
      </c>
      <c r="E29" s="184">
        <v>13</v>
      </c>
      <c r="F29" s="15"/>
      <c r="G29" s="16"/>
      <c r="H29" s="17"/>
      <c r="I29" s="16"/>
      <c r="J29" s="16"/>
      <c r="K29" s="16"/>
      <c r="L29" s="16"/>
      <c r="M29" s="16"/>
      <c r="N29" s="16"/>
      <c r="O29" s="16"/>
      <c r="P29" s="18"/>
    </row>
    <row r="30" spans="1:16" s="45" customFormat="1" ht="38.25">
      <c r="A30" s="176">
        <v>9</v>
      </c>
      <c r="B30" s="177"/>
      <c r="C30" s="183" t="s">
        <v>515</v>
      </c>
      <c r="D30" s="186" t="s">
        <v>516</v>
      </c>
      <c r="E30" s="184">
        <v>1</v>
      </c>
      <c r="F30" s="15"/>
      <c r="G30" s="16"/>
      <c r="H30" s="17"/>
      <c r="I30" s="16"/>
      <c r="J30" s="16"/>
      <c r="K30" s="16"/>
      <c r="L30" s="16"/>
      <c r="M30" s="16"/>
      <c r="N30" s="16"/>
      <c r="O30" s="16"/>
      <c r="P30" s="18"/>
    </row>
    <row r="31" spans="1:16" s="45" customFormat="1" ht="12.75">
      <c r="A31" s="176">
        <v>10</v>
      </c>
      <c r="B31" s="177"/>
      <c r="C31" s="183" t="s">
        <v>90</v>
      </c>
      <c r="D31" s="186" t="s">
        <v>516</v>
      </c>
      <c r="E31" s="184">
        <v>1</v>
      </c>
      <c r="F31" s="15"/>
      <c r="G31" s="16"/>
      <c r="H31" s="17"/>
      <c r="I31" s="16"/>
      <c r="J31" s="16"/>
      <c r="K31" s="16"/>
      <c r="L31" s="16"/>
      <c r="M31" s="16"/>
      <c r="N31" s="16"/>
      <c r="O31" s="16"/>
      <c r="P31" s="18"/>
    </row>
    <row r="32" spans="1:16" s="45" customFormat="1" ht="12.75">
      <c r="A32" s="176">
        <v>11</v>
      </c>
      <c r="B32" s="177"/>
      <c r="C32" s="183" t="s">
        <v>91</v>
      </c>
      <c r="D32" s="186" t="s">
        <v>516</v>
      </c>
      <c r="E32" s="184">
        <v>1</v>
      </c>
      <c r="F32" s="15"/>
      <c r="G32" s="16"/>
      <c r="H32" s="17"/>
      <c r="I32" s="16"/>
      <c r="J32" s="16"/>
      <c r="K32" s="16"/>
      <c r="L32" s="16"/>
      <c r="M32" s="16"/>
      <c r="N32" s="16"/>
      <c r="O32" s="16"/>
      <c r="P32" s="18"/>
    </row>
    <row r="33" spans="1:16" s="45" customFormat="1" ht="15">
      <c r="A33" s="176"/>
      <c r="B33" s="177"/>
      <c r="C33" s="180" t="s">
        <v>92</v>
      </c>
      <c r="D33" s="186"/>
      <c r="E33" s="184"/>
      <c r="F33" s="15"/>
      <c r="G33" s="16"/>
      <c r="H33" s="17"/>
      <c r="I33" s="16"/>
      <c r="J33" s="16"/>
      <c r="K33" s="16"/>
      <c r="L33" s="16"/>
      <c r="M33" s="16"/>
      <c r="N33" s="16"/>
      <c r="O33" s="16"/>
      <c r="P33" s="18"/>
    </row>
    <row r="34" spans="1:16" s="45" customFormat="1" ht="12.75">
      <c r="A34" s="176">
        <v>1</v>
      </c>
      <c r="B34" s="177"/>
      <c r="C34" s="185" t="s">
        <v>93</v>
      </c>
      <c r="D34" s="186" t="s">
        <v>44</v>
      </c>
      <c r="E34" s="184">
        <v>133</v>
      </c>
      <c r="F34" s="15"/>
      <c r="G34" s="16"/>
      <c r="H34" s="17"/>
      <c r="I34" s="16"/>
      <c r="J34" s="16"/>
      <c r="K34" s="16"/>
      <c r="L34" s="16"/>
      <c r="M34" s="16"/>
      <c r="N34" s="16"/>
      <c r="O34" s="16"/>
      <c r="P34" s="18"/>
    </row>
    <row r="35" spans="1:16" s="45" customFormat="1" ht="12.75">
      <c r="A35" s="176">
        <v>2</v>
      </c>
      <c r="B35" s="177"/>
      <c r="C35" s="185" t="s">
        <v>205</v>
      </c>
      <c r="D35" s="186" t="s">
        <v>44</v>
      </c>
      <c r="E35" s="184">
        <v>42</v>
      </c>
      <c r="F35" s="15"/>
      <c r="G35" s="16"/>
      <c r="H35" s="17"/>
      <c r="I35" s="16"/>
      <c r="J35" s="16"/>
      <c r="K35" s="16"/>
      <c r="L35" s="16"/>
      <c r="M35" s="16"/>
      <c r="N35" s="16"/>
      <c r="O35" s="16"/>
      <c r="P35" s="18"/>
    </row>
    <row r="36" spans="1:16" s="45" customFormat="1" ht="12.75">
      <c r="A36" s="193">
        <v>3</v>
      </c>
      <c r="B36" s="194"/>
      <c r="C36" s="203" t="s">
        <v>206</v>
      </c>
      <c r="D36" s="204" t="s">
        <v>46</v>
      </c>
      <c r="E36" s="205">
        <v>7</v>
      </c>
      <c r="F36" s="15"/>
      <c r="G36" s="16"/>
      <c r="H36" s="17"/>
      <c r="I36" s="16"/>
      <c r="J36" s="16"/>
      <c r="K36" s="16"/>
      <c r="L36" s="16"/>
      <c r="M36" s="16"/>
      <c r="N36" s="16"/>
      <c r="O36" s="16"/>
      <c r="P36" s="18"/>
    </row>
    <row r="37" spans="1:16" s="45" customFormat="1" ht="25.5">
      <c r="A37" s="176">
        <v>4</v>
      </c>
      <c r="B37" s="177"/>
      <c r="C37" s="183" t="s">
        <v>207</v>
      </c>
      <c r="D37" s="181" t="s">
        <v>31</v>
      </c>
      <c r="E37" s="184">
        <v>115</v>
      </c>
      <c r="F37" s="15"/>
      <c r="G37" s="16"/>
      <c r="H37" s="17"/>
      <c r="I37" s="16"/>
      <c r="J37" s="16"/>
      <c r="K37" s="16"/>
      <c r="L37" s="16"/>
      <c r="M37" s="16"/>
      <c r="N37" s="16"/>
      <c r="O37" s="16"/>
      <c r="P37" s="18"/>
    </row>
    <row r="38" spans="1:16" s="45" customFormat="1" ht="12.75">
      <c r="A38" s="176">
        <v>5</v>
      </c>
      <c r="B38" s="177"/>
      <c r="C38" s="183" t="s">
        <v>208</v>
      </c>
      <c r="D38" s="181" t="s">
        <v>45</v>
      </c>
      <c r="E38" s="184">
        <v>1.6</v>
      </c>
      <c r="F38" s="15"/>
      <c r="G38" s="16"/>
      <c r="H38" s="17"/>
      <c r="I38" s="16"/>
      <c r="J38" s="16"/>
      <c r="K38" s="16"/>
      <c r="L38" s="16"/>
      <c r="M38" s="16"/>
      <c r="N38" s="16"/>
      <c r="O38" s="16"/>
      <c r="P38" s="18"/>
    </row>
    <row r="39" spans="1:16" s="45" customFormat="1" ht="12.75">
      <c r="A39" s="176">
        <v>6</v>
      </c>
      <c r="B39" s="177"/>
      <c r="C39" s="183" t="s">
        <v>209</v>
      </c>
      <c r="D39" s="181" t="s">
        <v>45</v>
      </c>
      <c r="E39" s="184">
        <v>11</v>
      </c>
      <c r="F39" s="15"/>
      <c r="G39" s="16"/>
      <c r="H39" s="17"/>
      <c r="I39" s="16"/>
      <c r="J39" s="16"/>
      <c r="K39" s="16"/>
      <c r="L39" s="16"/>
      <c r="M39" s="16"/>
      <c r="N39" s="16"/>
      <c r="O39" s="16"/>
      <c r="P39" s="18"/>
    </row>
    <row r="40" spans="1:16" s="45" customFormat="1" ht="12.75">
      <c r="A40" s="176">
        <v>7</v>
      </c>
      <c r="B40" s="177"/>
      <c r="C40" s="183" t="s">
        <v>210</v>
      </c>
      <c r="D40" s="181" t="s">
        <v>31</v>
      </c>
      <c r="E40" s="184">
        <v>17.3</v>
      </c>
      <c r="F40" s="15"/>
      <c r="G40" s="16"/>
      <c r="H40" s="17"/>
      <c r="I40" s="16"/>
      <c r="J40" s="16"/>
      <c r="K40" s="16"/>
      <c r="L40" s="16"/>
      <c r="M40" s="16"/>
      <c r="N40" s="16"/>
      <c r="O40" s="16"/>
      <c r="P40" s="18"/>
    </row>
    <row r="41" spans="1:16" s="45" customFormat="1" ht="25.5">
      <c r="A41" s="176">
        <v>8</v>
      </c>
      <c r="B41" s="177"/>
      <c r="C41" s="185" t="s">
        <v>211</v>
      </c>
      <c r="D41" s="186" t="s">
        <v>44</v>
      </c>
      <c r="E41" s="184">
        <v>30</v>
      </c>
      <c r="F41" s="15"/>
      <c r="G41" s="16"/>
      <c r="H41" s="17"/>
      <c r="I41" s="16"/>
      <c r="J41" s="16"/>
      <c r="K41" s="16"/>
      <c r="L41" s="16"/>
      <c r="M41" s="16"/>
      <c r="N41" s="16"/>
      <c r="O41" s="16"/>
      <c r="P41" s="18"/>
    </row>
    <row r="42" spans="1:16" s="45" customFormat="1" ht="12.75">
      <c r="A42" s="176">
        <v>9</v>
      </c>
      <c r="B42" s="177"/>
      <c r="C42" s="183" t="s">
        <v>212</v>
      </c>
      <c r="D42" s="181" t="s">
        <v>31</v>
      </c>
      <c r="E42" s="184">
        <v>332</v>
      </c>
      <c r="F42" s="15"/>
      <c r="G42" s="16"/>
      <c r="H42" s="17"/>
      <c r="I42" s="16"/>
      <c r="J42" s="16"/>
      <c r="K42" s="16"/>
      <c r="L42" s="16"/>
      <c r="M42" s="16"/>
      <c r="N42" s="16"/>
      <c r="O42" s="16"/>
      <c r="P42" s="18"/>
    </row>
    <row r="43" spans="1:16" s="45" customFormat="1" ht="12.75">
      <c r="A43" s="176">
        <v>10</v>
      </c>
      <c r="B43" s="177"/>
      <c r="C43" s="183" t="s">
        <v>213</v>
      </c>
      <c r="D43" s="181" t="s">
        <v>31</v>
      </c>
      <c r="E43" s="184">
        <v>341</v>
      </c>
      <c r="F43" s="15"/>
      <c r="G43" s="16"/>
      <c r="H43" s="17"/>
      <c r="I43" s="16"/>
      <c r="J43" s="16"/>
      <c r="K43" s="16"/>
      <c r="L43" s="16"/>
      <c r="M43" s="16"/>
      <c r="N43" s="16"/>
      <c r="O43" s="16"/>
      <c r="P43" s="18"/>
    </row>
    <row r="44" spans="1:16" s="45" customFormat="1" ht="25.5">
      <c r="A44" s="176">
        <v>11</v>
      </c>
      <c r="B44" s="177"/>
      <c r="C44" s="183" t="s">
        <v>214</v>
      </c>
      <c r="D44" s="181" t="s">
        <v>31</v>
      </c>
      <c r="E44" s="184">
        <v>27</v>
      </c>
      <c r="F44" s="15"/>
      <c r="G44" s="16"/>
      <c r="H44" s="17"/>
      <c r="I44" s="16"/>
      <c r="J44" s="16"/>
      <c r="K44" s="16"/>
      <c r="L44" s="16"/>
      <c r="M44" s="16"/>
      <c r="N44" s="16"/>
      <c r="O44" s="16"/>
      <c r="P44" s="18"/>
    </row>
    <row r="45" spans="1:16" s="45" customFormat="1" ht="12.75">
      <c r="A45" s="176">
        <v>12</v>
      </c>
      <c r="B45" s="177"/>
      <c r="C45" s="183" t="s">
        <v>215</v>
      </c>
      <c r="D45" s="181" t="s">
        <v>31</v>
      </c>
      <c r="E45" s="184">
        <v>12.5</v>
      </c>
      <c r="F45" s="15"/>
      <c r="G45" s="16"/>
      <c r="H45" s="17"/>
      <c r="I45" s="16"/>
      <c r="J45" s="16"/>
      <c r="K45" s="16"/>
      <c r="L45" s="16"/>
      <c r="M45" s="16"/>
      <c r="N45" s="16"/>
      <c r="O45" s="16"/>
      <c r="P45" s="18"/>
    </row>
    <row r="46" spans="1:16" s="45" customFormat="1" ht="12.75">
      <c r="A46" s="176">
        <v>13</v>
      </c>
      <c r="B46" s="177"/>
      <c r="C46" s="183" t="s">
        <v>216</v>
      </c>
      <c r="D46" s="181" t="s">
        <v>44</v>
      </c>
      <c r="E46" s="184">
        <v>7</v>
      </c>
      <c r="F46" s="15"/>
      <c r="G46" s="16"/>
      <c r="H46" s="17"/>
      <c r="I46" s="16"/>
      <c r="J46" s="16"/>
      <c r="K46" s="16"/>
      <c r="L46" s="16"/>
      <c r="M46" s="16"/>
      <c r="N46" s="16"/>
      <c r="O46" s="16"/>
      <c r="P46" s="18"/>
    </row>
    <row r="47" spans="1:16" s="45" customFormat="1" ht="12.75">
      <c r="A47" s="176">
        <v>14</v>
      </c>
      <c r="B47" s="177"/>
      <c r="C47" s="183" t="s">
        <v>217</v>
      </c>
      <c r="D47" s="181" t="s">
        <v>31</v>
      </c>
      <c r="E47" s="184">
        <v>24.3</v>
      </c>
      <c r="F47" s="15"/>
      <c r="G47" s="16"/>
      <c r="H47" s="17"/>
      <c r="I47" s="16"/>
      <c r="J47" s="16"/>
      <c r="K47" s="16"/>
      <c r="L47" s="16"/>
      <c r="M47" s="16"/>
      <c r="N47" s="16"/>
      <c r="O47" s="16"/>
      <c r="P47" s="18"/>
    </row>
    <row r="48" spans="1:16" s="45" customFormat="1" ht="12.75">
      <c r="A48" s="176">
        <v>15</v>
      </c>
      <c r="B48" s="177"/>
      <c r="C48" s="185" t="s">
        <v>218</v>
      </c>
      <c r="D48" s="186" t="s">
        <v>31</v>
      </c>
      <c r="E48" s="184">
        <v>42.6</v>
      </c>
      <c r="F48" s="15"/>
      <c r="G48" s="16"/>
      <c r="H48" s="17"/>
      <c r="I48" s="16"/>
      <c r="J48" s="16"/>
      <c r="K48" s="16"/>
      <c r="L48" s="16"/>
      <c r="M48" s="16"/>
      <c r="N48" s="16"/>
      <c r="O48" s="16"/>
      <c r="P48" s="18"/>
    </row>
    <row r="49" spans="1:16" s="45" customFormat="1" ht="12.75">
      <c r="A49" s="176">
        <v>16</v>
      </c>
      <c r="B49" s="177"/>
      <c r="C49" s="183" t="s">
        <v>94</v>
      </c>
      <c r="D49" s="181" t="s">
        <v>44</v>
      </c>
      <c r="E49" s="184">
        <v>21</v>
      </c>
      <c r="F49" s="15"/>
      <c r="G49" s="16"/>
      <c r="H49" s="17"/>
      <c r="I49" s="16"/>
      <c r="J49" s="16"/>
      <c r="K49" s="16"/>
      <c r="L49" s="16"/>
      <c r="M49" s="16"/>
      <c r="N49" s="16"/>
      <c r="O49" s="16"/>
      <c r="P49" s="18"/>
    </row>
    <row r="50" spans="1:16" s="45" customFormat="1" ht="12.75">
      <c r="A50" s="176">
        <v>17</v>
      </c>
      <c r="B50" s="177"/>
      <c r="C50" s="183" t="s">
        <v>95</v>
      </c>
      <c r="D50" s="181" t="s">
        <v>44</v>
      </c>
      <c r="E50" s="184">
        <v>4</v>
      </c>
      <c r="F50" s="15"/>
      <c r="G50" s="16"/>
      <c r="H50" s="17"/>
      <c r="I50" s="16"/>
      <c r="J50" s="16"/>
      <c r="K50" s="16"/>
      <c r="L50" s="16"/>
      <c r="M50" s="16"/>
      <c r="N50" s="16"/>
      <c r="O50" s="16"/>
      <c r="P50" s="18"/>
    </row>
    <row r="51" spans="1:16" s="45" customFormat="1" ht="25.5">
      <c r="A51" s="176">
        <v>18</v>
      </c>
      <c r="B51" s="177"/>
      <c r="C51" s="183" t="s">
        <v>219</v>
      </c>
      <c r="D51" s="186" t="s">
        <v>44</v>
      </c>
      <c r="E51" s="184">
        <v>7</v>
      </c>
      <c r="F51" s="15"/>
      <c r="G51" s="16"/>
      <c r="H51" s="17"/>
      <c r="I51" s="16"/>
      <c r="J51" s="16"/>
      <c r="K51" s="16"/>
      <c r="L51" s="16"/>
      <c r="M51" s="16"/>
      <c r="N51" s="16"/>
      <c r="O51" s="16"/>
      <c r="P51" s="18"/>
    </row>
    <row r="52" spans="1:16" s="45" customFormat="1" ht="12.75">
      <c r="A52" s="176">
        <v>19</v>
      </c>
      <c r="B52" s="177"/>
      <c r="C52" s="183" t="s">
        <v>96</v>
      </c>
      <c r="D52" s="186" t="s">
        <v>516</v>
      </c>
      <c r="E52" s="184">
        <v>1</v>
      </c>
      <c r="F52" s="15"/>
      <c r="G52" s="16"/>
      <c r="H52" s="17"/>
      <c r="I52" s="16"/>
      <c r="J52" s="16"/>
      <c r="K52" s="16"/>
      <c r="L52" s="16"/>
      <c r="M52" s="16"/>
      <c r="N52" s="16"/>
      <c r="O52" s="16"/>
      <c r="P52" s="18"/>
    </row>
    <row r="53" spans="1:16" s="45" customFormat="1" ht="12.75">
      <c r="A53" s="176"/>
      <c r="B53" s="177"/>
      <c r="C53" s="183" t="s">
        <v>97</v>
      </c>
      <c r="D53" s="186" t="s">
        <v>516</v>
      </c>
      <c r="E53" s="184">
        <v>1</v>
      </c>
      <c r="F53" s="15"/>
      <c r="G53" s="16"/>
      <c r="H53" s="17"/>
      <c r="I53" s="16"/>
      <c r="J53" s="16"/>
      <c r="K53" s="16"/>
      <c r="L53" s="16"/>
      <c r="M53" s="16"/>
      <c r="N53" s="16"/>
      <c r="O53" s="16"/>
      <c r="P53" s="18"/>
    </row>
    <row r="54" spans="1:16" s="45" customFormat="1" ht="15">
      <c r="A54" s="176"/>
      <c r="B54" s="177"/>
      <c r="C54" s="180" t="s">
        <v>98</v>
      </c>
      <c r="D54" s="186"/>
      <c r="E54" s="184"/>
      <c r="F54" s="15"/>
      <c r="G54" s="16"/>
      <c r="H54" s="17"/>
      <c r="I54" s="16"/>
      <c r="J54" s="16"/>
      <c r="K54" s="16"/>
      <c r="L54" s="16"/>
      <c r="M54" s="16"/>
      <c r="N54" s="16"/>
      <c r="O54" s="16"/>
      <c r="P54" s="18"/>
    </row>
    <row r="55" spans="1:16" s="45" customFormat="1" ht="12.75">
      <c r="A55" s="176">
        <v>1</v>
      </c>
      <c r="B55" s="177"/>
      <c r="C55" s="183" t="s">
        <v>99</v>
      </c>
      <c r="D55" s="186" t="s">
        <v>45</v>
      </c>
      <c r="E55" s="184">
        <v>288</v>
      </c>
      <c r="F55" s="15"/>
      <c r="G55" s="16"/>
      <c r="H55" s="17"/>
      <c r="I55" s="16"/>
      <c r="J55" s="16"/>
      <c r="K55" s="16"/>
      <c r="L55" s="16"/>
      <c r="M55" s="16"/>
      <c r="N55" s="16"/>
      <c r="O55" s="16"/>
      <c r="P55" s="18"/>
    </row>
    <row r="56" spans="1:16" s="45" customFormat="1" ht="12.75">
      <c r="A56" s="176">
        <v>2</v>
      </c>
      <c r="B56" s="177"/>
      <c r="C56" s="183" t="s">
        <v>100</v>
      </c>
      <c r="D56" s="186" t="s">
        <v>31</v>
      </c>
      <c r="E56" s="184">
        <v>510</v>
      </c>
      <c r="F56" s="15"/>
      <c r="G56" s="16"/>
      <c r="H56" s="17"/>
      <c r="I56" s="16"/>
      <c r="J56" s="16"/>
      <c r="K56" s="16"/>
      <c r="L56" s="16"/>
      <c r="M56" s="16"/>
      <c r="N56" s="16"/>
      <c r="O56" s="16"/>
      <c r="P56" s="18"/>
    </row>
    <row r="57" spans="1:16" s="45" customFormat="1" ht="12.75">
      <c r="A57" s="176">
        <v>3</v>
      </c>
      <c r="B57" s="177"/>
      <c r="C57" s="183" t="s">
        <v>101</v>
      </c>
      <c r="D57" s="186" t="s">
        <v>31</v>
      </c>
      <c r="E57" s="184">
        <v>807.3</v>
      </c>
      <c r="F57" s="15"/>
      <c r="G57" s="16"/>
      <c r="H57" s="17"/>
      <c r="I57" s="16"/>
      <c r="J57" s="16"/>
      <c r="K57" s="16"/>
      <c r="L57" s="16"/>
      <c r="M57" s="16"/>
      <c r="N57" s="16"/>
      <c r="O57" s="16"/>
      <c r="P57" s="18"/>
    </row>
    <row r="58" spans="1:16" s="45" customFormat="1" ht="12.75">
      <c r="A58" s="176"/>
      <c r="B58" s="177"/>
      <c r="C58" s="183" t="s">
        <v>102</v>
      </c>
      <c r="D58" s="181" t="s">
        <v>48</v>
      </c>
      <c r="E58" s="184">
        <f>2*E57</f>
        <v>1614.6</v>
      </c>
      <c r="F58" s="15"/>
      <c r="G58" s="16"/>
      <c r="H58" s="17"/>
      <c r="I58" s="16"/>
      <c r="J58" s="16"/>
      <c r="K58" s="16"/>
      <c r="L58" s="16"/>
      <c r="M58" s="16"/>
      <c r="N58" s="16"/>
      <c r="O58" s="16"/>
      <c r="P58" s="18"/>
    </row>
    <row r="59" spans="1:16" s="45" customFormat="1" ht="12.75">
      <c r="A59" s="176">
        <v>4</v>
      </c>
      <c r="B59" s="177"/>
      <c r="C59" s="183" t="s">
        <v>72</v>
      </c>
      <c r="D59" s="181" t="s">
        <v>31</v>
      </c>
      <c r="E59" s="184">
        <v>510</v>
      </c>
      <c r="F59" s="15"/>
      <c r="G59" s="16"/>
      <c r="H59" s="17"/>
      <c r="I59" s="16"/>
      <c r="J59" s="16"/>
      <c r="K59" s="16"/>
      <c r="L59" s="16"/>
      <c r="M59" s="16"/>
      <c r="N59" s="16"/>
      <c r="O59" s="16"/>
      <c r="P59" s="18"/>
    </row>
    <row r="60" spans="1:16" s="45" customFormat="1" ht="25.5">
      <c r="A60" s="176"/>
      <c r="B60" s="177"/>
      <c r="C60" s="185" t="s">
        <v>457</v>
      </c>
      <c r="D60" s="181" t="s">
        <v>31</v>
      </c>
      <c r="E60" s="184">
        <f>1.04*E59</f>
        <v>530.4</v>
      </c>
      <c r="F60" s="15"/>
      <c r="G60" s="16"/>
      <c r="H60" s="17"/>
      <c r="I60" s="16"/>
      <c r="J60" s="16"/>
      <c r="K60" s="16"/>
      <c r="L60" s="16"/>
      <c r="M60" s="16"/>
      <c r="N60" s="16"/>
      <c r="O60" s="16"/>
      <c r="P60" s="18"/>
    </row>
    <row r="61" spans="1:16" s="45" customFormat="1" ht="12.75">
      <c r="A61" s="176"/>
      <c r="B61" s="177"/>
      <c r="C61" s="183" t="s">
        <v>103</v>
      </c>
      <c r="D61" s="181" t="s">
        <v>48</v>
      </c>
      <c r="E61" s="184">
        <f>4*E59</f>
        <v>2040</v>
      </c>
      <c r="F61" s="15"/>
      <c r="G61" s="16"/>
      <c r="H61" s="17"/>
      <c r="I61" s="16"/>
      <c r="J61" s="16"/>
      <c r="K61" s="16"/>
      <c r="L61" s="16"/>
      <c r="M61" s="16"/>
      <c r="N61" s="16"/>
      <c r="O61" s="16"/>
      <c r="P61" s="18"/>
    </row>
    <row r="62" spans="1:16" s="45" customFormat="1" ht="12.75">
      <c r="A62" s="176"/>
      <c r="B62" s="177"/>
      <c r="C62" s="183" t="s">
        <v>104</v>
      </c>
      <c r="D62" s="181" t="s">
        <v>78</v>
      </c>
      <c r="E62" s="184">
        <f>4*E59</f>
        <v>2040</v>
      </c>
      <c r="F62" s="15"/>
      <c r="G62" s="16"/>
      <c r="H62" s="17"/>
      <c r="I62" s="16"/>
      <c r="J62" s="16"/>
      <c r="K62" s="16"/>
      <c r="L62" s="16"/>
      <c r="M62" s="16"/>
      <c r="N62" s="16"/>
      <c r="O62" s="16"/>
      <c r="P62" s="18"/>
    </row>
    <row r="63" spans="1:16" s="45" customFormat="1" ht="12.75">
      <c r="A63" s="176">
        <v>5</v>
      </c>
      <c r="B63" s="177"/>
      <c r="C63" s="183" t="s">
        <v>105</v>
      </c>
      <c r="D63" s="181" t="s">
        <v>31</v>
      </c>
      <c r="E63" s="184">
        <v>264</v>
      </c>
      <c r="F63" s="15"/>
      <c r="G63" s="16"/>
      <c r="H63" s="17"/>
      <c r="I63" s="16"/>
      <c r="J63" s="16"/>
      <c r="K63" s="16"/>
      <c r="L63" s="16"/>
      <c r="M63" s="16"/>
      <c r="N63" s="16"/>
      <c r="O63" s="16"/>
      <c r="P63" s="18"/>
    </row>
    <row r="64" spans="1:16" s="45" customFormat="1" ht="12.75">
      <c r="A64" s="176"/>
      <c r="B64" s="177"/>
      <c r="C64" s="183" t="s">
        <v>106</v>
      </c>
      <c r="D64" s="181" t="s">
        <v>31</v>
      </c>
      <c r="E64" s="184">
        <f>1.04*E63*2</f>
        <v>549.12</v>
      </c>
      <c r="F64" s="15"/>
      <c r="G64" s="16"/>
      <c r="H64" s="17"/>
      <c r="I64" s="16"/>
      <c r="J64" s="16"/>
      <c r="K64" s="16"/>
      <c r="L64" s="16"/>
      <c r="M64" s="16"/>
      <c r="N64" s="16"/>
      <c r="O64" s="16"/>
      <c r="P64" s="18"/>
    </row>
    <row r="65" spans="1:16" s="45" customFormat="1" ht="12.75">
      <c r="A65" s="176"/>
      <c r="B65" s="177"/>
      <c r="C65" s="183" t="s">
        <v>103</v>
      </c>
      <c r="D65" s="181" t="s">
        <v>48</v>
      </c>
      <c r="E65" s="184">
        <f>7*E63</f>
        <v>1848</v>
      </c>
      <c r="F65" s="15"/>
      <c r="G65" s="16"/>
      <c r="H65" s="17"/>
      <c r="I65" s="16"/>
      <c r="J65" s="16"/>
      <c r="K65" s="16"/>
      <c r="L65" s="16"/>
      <c r="M65" s="16"/>
      <c r="N65" s="16"/>
      <c r="O65" s="16"/>
      <c r="P65" s="18"/>
    </row>
    <row r="66" spans="1:16" s="45" customFormat="1" ht="25.5">
      <c r="A66" s="176">
        <v>6</v>
      </c>
      <c r="B66" s="177"/>
      <c r="C66" s="183" t="s">
        <v>220</v>
      </c>
      <c r="D66" s="181" t="s">
        <v>31</v>
      </c>
      <c r="E66" s="184">
        <v>175</v>
      </c>
      <c r="F66" s="15"/>
      <c r="G66" s="16"/>
      <c r="H66" s="17"/>
      <c r="I66" s="16"/>
      <c r="J66" s="16"/>
      <c r="K66" s="16"/>
      <c r="L66" s="16"/>
      <c r="M66" s="16"/>
      <c r="N66" s="16"/>
      <c r="O66" s="16"/>
      <c r="P66" s="18"/>
    </row>
    <row r="67" spans="1:16" s="45" customFormat="1" ht="12.75">
      <c r="A67" s="176"/>
      <c r="B67" s="177"/>
      <c r="C67" s="183" t="s">
        <v>107</v>
      </c>
      <c r="D67" s="181" t="s">
        <v>48</v>
      </c>
      <c r="E67" s="184">
        <f>3.5*E66</f>
        <v>612.5</v>
      </c>
      <c r="F67" s="15"/>
      <c r="G67" s="16"/>
      <c r="H67" s="17"/>
      <c r="I67" s="16"/>
      <c r="J67" s="16"/>
      <c r="K67" s="16"/>
      <c r="L67" s="16"/>
      <c r="M67" s="16"/>
      <c r="N67" s="16"/>
      <c r="O67" s="16"/>
      <c r="P67" s="18"/>
    </row>
    <row r="68" spans="1:16" s="45" customFormat="1" ht="12.75">
      <c r="A68" s="176">
        <v>7</v>
      </c>
      <c r="B68" s="177"/>
      <c r="C68" s="183" t="s">
        <v>108</v>
      </c>
      <c r="D68" s="181" t="s">
        <v>31</v>
      </c>
      <c r="E68" s="184">
        <v>175</v>
      </c>
      <c r="F68" s="15"/>
      <c r="G68" s="16"/>
      <c r="H68" s="17"/>
      <c r="I68" s="16"/>
      <c r="J68" s="16"/>
      <c r="K68" s="16"/>
      <c r="L68" s="16"/>
      <c r="M68" s="16"/>
      <c r="N68" s="16"/>
      <c r="O68" s="16"/>
      <c r="P68" s="18"/>
    </row>
    <row r="69" spans="1:16" s="45" customFormat="1" ht="12.75">
      <c r="A69" s="176"/>
      <c r="B69" s="177"/>
      <c r="C69" s="183" t="s">
        <v>109</v>
      </c>
      <c r="D69" s="181" t="s">
        <v>47</v>
      </c>
      <c r="E69" s="184">
        <f>0.15*E68</f>
        <v>26.25</v>
      </c>
      <c r="F69" s="15"/>
      <c r="G69" s="16"/>
      <c r="H69" s="17"/>
      <c r="I69" s="16"/>
      <c r="J69" s="16"/>
      <c r="K69" s="16"/>
      <c r="L69" s="16"/>
      <c r="M69" s="16"/>
      <c r="N69" s="16"/>
      <c r="O69" s="16"/>
      <c r="P69" s="18"/>
    </row>
    <row r="70" spans="1:16" s="45" customFormat="1" ht="12.75">
      <c r="A70" s="176">
        <v>8</v>
      </c>
      <c r="B70" s="177"/>
      <c r="C70" s="183" t="s">
        <v>110</v>
      </c>
      <c r="D70" s="181" t="s">
        <v>31</v>
      </c>
      <c r="E70" s="184">
        <v>175</v>
      </c>
      <c r="F70" s="15"/>
      <c r="G70" s="16"/>
      <c r="H70" s="17"/>
      <c r="I70" s="16"/>
      <c r="J70" s="16"/>
      <c r="K70" s="16"/>
      <c r="L70" s="16"/>
      <c r="M70" s="16"/>
      <c r="N70" s="16"/>
      <c r="O70" s="16"/>
      <c r="P70" s="18"/>
    </row>
    <row r="71" spans="1:16" s="45" customFormat="1" ht="12.75">
      <c r="A71" s="176"/>
      <c r="B71" s="177"/>
      <c r="C71" s="183" t="s">
        <v>111</v>
      </c>
      <c r="D71" s="181" t="s">
        <v>47</v>
      </c>
      <c r="E71" s="184">
        <f>0.5*E70</f>
        <v>87.5</v>
      </c>
      <c r="F71" s="15"/>
      <c r="G71" s="16"/>
      <c r="H71" s="17"/>
      <c r="I71" s="16"/>
      <c r="J71" s="16"/>
      <c r="K71" s="16"/>
      <c r="L71" s="16"/>
      <c r="M71" s="16"/>
      <c r="N71" s="16"/>
      <c r="O71" s="16"/>
      <c r="P71" s="18"/>
    </row>
    <row r="72" spans="1:16" s="45" customFormat="1" ht="12.75">
      <c r="A72" s="176">
        <v>9</v>
      </c>
      <c r="B72" s="177"/>
      <c r="C72" s="183" t="s">
        <v>112</v>
      </c>
      <c r="D72" s="181" t="s">
        <v>45</v>
      </c>
      <c r="E72" s="184">
        <v>67</v>
      </c>
      <c r="F72" s="15"/>
      <c r="G72" s="16"/>
      <c r="H72" s="17"/>
      <c r="I72" s="16"/>
      <c r="J72" s="16"/>
      <c r="K72" s="16"/>
      <c r="L72" s="16"/>
      <c r="M72" s="16"/>
      <c r="N72" s="16"/>
      <c r="O72" s="16"/>
      <c r="P72" s="18"/>
    </row>
    <row r="73" spans="1:16" s="45" customFormat="1" ht="12.75">
      <c r="A73" s="176">
        <v>10</v>
      </c>
      <c r="B73" s="177"/>
      <c r="C73" s="183" t="s">
        <v>113</v>
      </c>
      <c r="D73" s="181" t="s">
        <v>45</v>
      </c>
      <c r="E73" s="184">
        <v>172</v>
      </c>
      <c r="F73" s="15"/>
      <c r="G73" s="16"/>
      <c r="H73" s="17"/>
      <c r="I73" s="16"/>
      <c r="J73" s="16"/>
      <c r="K73" s="16"/>
      <c r="L73" s="16"/>
      <c r="M73" s="16"/>
      <c r="N73" s="16"/>
      <c r="O73" s="16"/>
      <c r="P73" s="18"/>
    </row>
    <row r="74" spans="1:16" s="45" customFormat="1" ht="12.75">
      <c r="A74" s="176"/>
      <c r="B74" s="177"/>
      <c r="C74" s="183" t="s">
        <v>114</v>
      </c>
      <c r="D74" s="181" t="s">
        <v>45</v>
      </c>
      <c r="E74" s="184">
        <f>E73*1.01</f>
        <v>173.72</v>
      </c>
      <c r="F74" s="15"/>
      <c r="G74" s="16"/>
      <c r="H74" s="17"/>
      <c r="I74" s="16"/>
      <c r="J74" s="16"/>
      <c r="K74" s="16"/>
      <c r="L74" s="16"/>
      <c r="M74" s="16"/>
      <c r="N74" s="16"/>
      <c r="O74" s="16"/>
      <c r="P74" s="18"/>
    </row>
    <row r="75" spans="1:16" s="45" customFormat="1" ht="12.75">
      <c r="A75" s="176">
        <v>11</v>
      </c>
      <c r="B75" s="177"/>
      <c r="C75" s="183" t="s">
        <v>115</v>
      </c>
      <c r="D75" s="181" t="s">
        <v>45</v>
      </c>
      <c r="E75" s="184">
        <v>67</v>
      </c>
      <c r="F75" s="15"/>
      <c r="G75" s="16"/>
      <c r="H75" s="17"/>
      <c r="I75" s="16"/>
      <c r="J75" s="16"/>
      <c r="K75" s="16"/>
      <c r="L75" s="16"/>
      <c r="M75" s="16"/>
      <c r="N75" s="16"/>
      <c r="O75" s="16"/>
      <c r="P75" s="18"/>
    </row>
    <row r="76" spans="1:16" s="45" customFormat="1" ht="12.75">
      <c r="A76" s="176">
        <v>12</v>
      </c>
      <c r="B76" s="177"/>
      <c r="C76" s="183" t="s">
        <v>116</v>
      </c>
      <c r="D76" s="181" t="s">
        <v>31</v>
      </c>
      <c r="E76" s="184">
        <v>185</v>
      </c>
      <c r="F76" s="15"/>
      <c r="G76" s="16"/>
      <c r="H76" s="17"/>
      <c r="I76" s="16"/>
      <c r="J76" s="16"/>
      <c r="K76" s="16"/>
      <c r="L76" s="16"/>
      <c r="M76" s="16"/>
      <c r="N76" s="16"/>
      <c r="O76" s="16"/>
      <c r="P76" s="18"/>
    </row>
    <row r="77" spans="1:16" s="45" customFormat="1" ht="12.75">
      <c r="A77" s="176"/>
      <c r="B77" s="177"/>
      <c r="C77" s="183" t="s">
        <v>117</v>
      </c>
      <c r="D77" s="181" t="s">
        <v>45</v>
      </c>
      <c r="E77" s="184">
        <f>E76*0.08*1.05</f>
        <v>15.540000000000001</v>
      </c>
      <c r="F77" s="15"/>
      <c r="G77" s="16"/>
      <c r="H77" s="17"/>
      <c r="I77" s="16"/>
      <c r="J77" s="16"/>
      <c r="K77" s="16"/>
      <c r="L77" s="16"/>
      <c r="M77" s="16"/>
      <c r="N77" s="16"/>
      <c r="O77" s="16"/>
      <c r="P77" s="18"/>
    </row>
    <row r="78" spans="1:16" s="45" customFormat="1" ht="25.5">
      <c r="A78" s="176">
        <v>13</v>
      </c>
      <c r="B78" s="177"/>
      <c r="C78" s="183" t="s">
        <v>118</v>
      </c>
      <c r="D78" s="181" t="s">
        <v>31</v>
      </c>
      <c r="E78" s="184">
        <v>185</v>
      </c>
      <c r="F78" s="15"/>
      <c r="G78" s="16"/>
      <c r="H78" s="17"/>
      <c r="I78" s="16"/>
      <c r="J78" s="16"/>
      <c r="K78" s="16"/>
      <c r="L78" s="16"/>
      <c r="M78" s="16"/>
      <c r="N78" s="16"/>
      <c r="O78" s="16"/>
      <c r="P78" s="18"/>
    </row>
    <row r="79" spans="1:16" s="45" customFormat="1" ht="12.75">
      <c r="A79" s="176"/>
      <c r="B79" s="177"/>
      <c r="C79" s="183" t="s">
        <v>119</v>
      </c>
      <c r="D79" s="181" t="s">
        <v>45</v>
      </c>
      <c r="E79" s="184">
        <f>E78*0.05*1.05</f>
        <v>9.7125</v>
      </c>
      <c r="F79" s="15"/>
      <c r="G79" s="16"/>
      <c r="H79" s="17"/>
      <c r="I79" s="16"/>
      <c r="J79" s="16"/>
      <c r="K79" s="16"/>
      <c r="L79" s="16"/>
      <c r="M79" s="16"/>
      <c r="N79" s="16"/>
      <c r="O79" s="16"/>
      <c r="P79" s="18"/>
    </row>
    <row r="80" spans="1:16" s="45" customFormat="1" ht="12.75">
      <c r="A80" s="176">
        <v>14</v>
      </c>
      <c r="B80" s="177"/>
      <c r="C80" s="183" t="s">
        <v>221</v>
      </c>
      <c r="D80" s="181" t="s">
        <v>31</v>
      </c>
      <c r="E80" s="184">
        <v>185</v>
      </c>
      <c r="F80" s="15"/>
      <c r="G80" s="16"/>
      <c r="H80" s="17"/>
      <c r="I80" s="16"/>
      <c r="J80" s="16"/>
      <c r="K80" s="16"/>
      <c r="L80" s="16"/>
      <c r="M80" s="16"/>
      <c r="N80" s="16"/>
      <c r="O80" s="16"/>
      <c r="P80" s="18"/>
    </row>
    <row r="81" spans="1:16" s="45" customFormat="1" ht="12.75">
      <c r="A81" s="176"/>
      <c r="B81" s="177"/>
      <c r="C81" s="183" t="s">
        <v>222</v>
      </c>
      <c r="D81" s="181" t="s">
        <v>31</v>
      </c>
      <c r="E81" s="184">
        <f>E80*1.05</f>
        <v>194.25</v>
      </c>
      <c r="F81" s="15"/>
      <c r="G81" s="16"/>
      <c r="H81" s="17"/>
      <c r="I81" s="16"/>
      <c r="J81" s="16"/>
      <c r="K81" s="16"/>
      <c r="L81" s="16"/>
      <c r="M81" s="16"/>
      <c r="N81" s="16"/>
      <c r="O81" s="16"/>
      <c r="P81" s="18"/>
    </row>
    <row r="82" spans="1:16" s="45" customFormat="1" ht="12.75">
      <c r="A82" s="176"/>
      <c r="B82" s="177"/>
      <c r="C82" s="183" t="s">
        <v>120</v>
      </c>
      <c r="D82" s="181" t="s">
        <v>45</v>
      </c>
      <c r="E82" s="184">
        <f>0.045*E80</f>
        <v>8.325</v>
      </c>
      <c r="F82" s="15"/>
      <c r="G82" s="16"/>
      <c r="H82" s="17"/>
      <c r="I82" s="16"/>
      <c r="J82" s="16"/>
      <c r="K82" s="16"/>
      <c r="L82" s="16"/>
      <c r="M82" s="16"/>
      <c r="N82" s="16"/>
      <c r="O82" s="16"/>
      <c r="P82" s="18"/>
    </row>
    <row r="83" spans="1:16" s="45" customFormat="1" ht="14.25">
      <c r="A83" s="176"/>
      <c r="B83" s="177"/>
      <c r="C83" s="183" t="s">
        <v>223</v>
      </c>
      <c r="D83" s="181" t="s">
        <v>69</v>
      </c>
      <c r="E83" s="206">
        <v>292</v>
      </c>
      <c r="F83" s="15"/>
      <c r="G83" s="16"/>
      <c r="H83" s="17"/>
      <c r="I83" s="16"/>
      <c r="J83" s="16"/>
      <c r="K83" s="16"/>
      <c r="L83" s="16"/>
      <c r="M83" s="16"/>
      <c r="N83" s="16"/>
      <c r="O83" s="16"/>
      <c r="P83" s="18"/>
    </row>
    <row r="84" spans="1:16" s="45" customFormat="1" ht="25.5">
      <c r="A84" s="176">
        <v>15</v>
      </c>
      <c r="B84" s="177"/>
      <c r="C84" s="183" t="s">
        <v>121</v>
      </c>
      <c r="D84" s="181" t="s">
        <v>31</v>
      </c>
      <c r="E84" s="184">
        <v>575</v>
      </c>
      <c r="F84" s="15"/>
      <c r="G84" s="16"/>
      <c r="H84" s="17"/>
      <c r="I84" s="16"/>
      <c r="J84" s="16"/>
      <c r="K84" s="16"/>
      <c r="L84" s="16"/>
      <c r="M84" s="16"/>
      <c r="N84" s="16"/>
      <c r="O84" s="16"/>
      <c r="P84" s="18"/>
    </row>
    <row r="85" spans="1:16" s="45" customFormat="1" ht="15">
      <c r="A85" s="176"/>
      <c r="B85" s="177"/>
      <c r="C85" s="180" t="s">
        <v>122</v>
      </c>
      <c r="D85" s="181"/>
      <c r="E85" s="184"/>
      <c r="F85" s="15"/>
      <c r="G85" s="16"/>
      <c r="H85" s="17"/>
      <c r="I85" s="16"/>
      <c r="J85" s="16"/>
      <c r="K85" s="16"/>
      <c r="L85" s="16"/>
      <c r="M85" s="16"/>
      <c r="N85" s="16"/>
      <c r="O85" s="16"/>
      <c r="P85" s="18"/>
    </row>
    <row r="86" spans="1:16" s="45" customFormat="1" ht="31.5">
      <c r="A86" s="176">
        <v>1</v>
      </c>
      <c r="B86" s="177"/>
      <c r="C86" s="207" t="s">
        <v>514</v>
      </c>
      <c r="D86" s="181" t="s">
        <v>31</v>
      </c>
      <c r="E86" s="184">
        <v>6020</v>
      </c>
      <c r="F86" s="15"/>
      <c r="G86" s="16"/>
      <c r="H86" s="17"/>
      <c r="I86" s="16"/>
      <c r="J86" s="16"/>
      <c r="K86" s="16"/>
      <c r="L86" s="16"/>
      <c r="M86" s="16"/>
      <c r="N86" s="16"/>
      <c r="O86" s="16"/>
      <c r="P86" s="18"/>
    </row>
    <row r="87" spans="1:16" s="45" customFormat="1" ht="12.75">
      <c r="A87" s="176"/>
      <c r="B87" s="177"/>
      <c r="C87" s="183" t="s">
        <v>123</v>
      </c>
      <c r="D87" s="181" t="s">
        <v>31</v>
      </c>
      <c r="E87" s="184">
        <f>E86</f>
        <v>6020</v>
      </c>
      <c r="F87" s="15"/>
      <c r="G87" s="16"/>
      <c r="H87" s="17"/>
      <c r="I87" s="16"/>
      <c r="J87" s="16"/>
      <c r="K87" s="16"/>
      <c r="L87" s="16"/>
      <c r="M87" s="16"/>
      <c r="N87" s="16"/>
      <c r="O87" s="16"/>
      <c r="P87" s="18"/>
    </row>
    <row r="88" spans="1:16" s="45" customFormat="1" ht="12.75">
      <c r="A88" s="176">
        <v>2</v>
      </c>
      <c r="B88" s="177"/>
      <c r="C88" s="183" t="s">
        <v>124</v>
      </c>
      <c r="D88" s="181" t="s">
        <v>31</v>
      </c>
      <c r="E88" s="184">
        <v>6020</v>
      </c>
      <c r="F88" s="15"/>
      <c r="G88" s="16"/>
      <c r="H88" s="17"/>
      <c r="I88" s="16"/>
      <c r="J88" s="16"/>
      <c r="K88" s="16"/>
      <c r="L88" s="16"/>
      <c r="M88" s="16"/>
      <c r="N88" s="16"/>
      <c r="O88" s="16"/>
      <c r="P88" s="18"/>
    </row>
    <row r="89" spans="1:16" s="45" customFormat="1" ht="25.5">
      <c r="A89" s="176">
        <v>3</v>
      </c>
      <c r="B89" s="177"/>
      <c r="C89" s="185" t="s">
        <v>125</v>
      </c>
      <c r="D89" s="181" t="s">
        <v>31</v>
      </c>
      <c r="E89" s="184">
        <v>5410</v>
      </c>
      <c r="F89" s="15"/>
      <c r="G89" s="16"/>
      <c r="H89" s="17"/>
      <c r="I89" s="16"/>
      <c r="J89" s="16"/>
      <c r="K89" s="16"/>
      <c r="L89" s="16"/>
      <c r="M89" s="16"/>
      <c r="N89" s="16"/>
      <c r="O89" s="16"/>
      <c r="P89" s="18"/>
    </row>
    <row r="90" spans="1:16" s="45" customFormat="1" ht="12.75">
      <c r="A90" s="176">
        <v>4</v>
      </c>
      <c r="B90" s="177"/>
      <c r="C90" s="185" t="s">
        <v>126</v>
      </c>
      <c r="D90" s="181" t="s">
        <v>31</v>
      </c>
      <c r="E90" s="184">
        <v>4980</v>
      </c>
      <c r="F90" s="15"/>
      <c r="G90" s="16"/>
      <c r="H90" s="17"/>
      <c r="I90" s="16"/>
      <c r="J90" s="16"/>
      <c r="K90" s="16"/>
      <c r="L90" s="16"/>
      <c r="M90" s="16"/>
      <c r="N90" s="16"/>
      <c r="O90" s="16"/>
      <c r="P90" s="18"/>
    </row>
    <row r="91" spans="1:16" s="45" customFormat="1" ht="25.5">
      <c r="A91" s="176"/>
      <c r="B91" s="177"/>
      <c r="C91" s="185" t="s">
        <v>458</v>
      </c>
      <c r="D91" s="181" t="s">
        <v>31</v>
      </c>
      <c r="E91" s="184">
        <f>1.04*E90</f>
        <v>5179.2</v>
      </c>
      <c r="F91" s="15"/>
      <c r="G91" s="16"/>
      <c r="H91" s="17"/>
      <c r="I91" s="16"/>
      <c r="J91" s="16"/>
      <c r="K91" s="16"/>
      <c r="L91" s="16"/>
      <c r="M91" s="16"/>
      <c r="N91" s="16"/>
      <c r="O91" s="16"/>
      <c r="P91" s="18"/>
    </row>
    <row r="92" spans="1:16" s="45" customFormat="1" ht="12.75">
      <c r="A92" s="176"/>
      <c r="B92" s="177"/>
      <c r="C92" s="185" t="s">
        <v>103</v>
      </c>
      <c r="D92" s="181" t="s">
        <v>48</v>
      </c>
      <c r="E92" s="184">
        <f>4*E90</f>
        <v>19920</v>
      </c>
      <c r="F92" s="15"/>
      <c r="G92" s="16"/>
      <c r="H92" s="17"/>
      <c r="I92" s="16"/>
      <c r="J92" s="16"/>
      <c r="K92" s="16"/>
      <c r="L92" s="16"/>
      <c r="M92" s="16"/>
      <c r="N92" s="16"/>
      <c r="O92" s="16"/>
      <c r="P92" s="18"/>
    </row>
    <row r="93" spans="1:16" s="45" customFormat="1" ht="12.75">
      <c r="A93" s="176"/>
      <c r="B93" s="177"/>
      <c r="C93" s="185" t="s">
        <v>104</v>
      </c>
      <c r="D93" s="181" t="s">
        <v>78</v>
      </c>
      <c r="E93" s="184">
        <f>4*E90</f>
        <v>19920</v>
      </c>
      <c r="F93" s="15"/>
      <c r="G93" s="16"/>
      <c r="H93" s="17"/>
      <c r="I93" s="16"/>
      <c r="J93" s="16"/>
      <c r="K93" s="16"/>
      <c r="L93" s="16"/>
      <c r="M93" s="16"/>
      <c r="N93" s="16"/>
      <c r="O93" s="16"/>
      <c r="P93" s="18"/>
    </row>
    <row r="94" spans="1:16" s="45" customFormat="1" ht="12.75">
      <c r="A94" s="176"/>
      <c r="B94" s="177"/>
      <c r="C94" s="185" t="s">
        <v>127</v>
      </c>
      <c r="D94" s="181" t="s">
        <v>69</v>
      </c>
      <c r="E94" s="184">
        <v>351</v>
      </c>
      <c r="F94" s="15"/>
      <c r="G94" s="16"/>
      <c r="H94" s="17"/>
      <c r="I94" s="16"/>
      <c r="J94" s="16"/>
      <c r="K94" s="16"/>
      <c r="L94" s="16"/>
      <c r="M94" s="16"/>
      <c r="N94" s="16"/>
      <c r="O94" s="16"/>
      <c r="P94" s="18"/>
    </row>
    <row r="95" spans="1:16" s="45" customFormat="1" ht="12.75">
      <c r="A95" s="176">
        <v>5</v>
      </c>
      <c r="B95" s="177"/>
      <c r="C95" s="185" t="s">
        <v>128</v>
      </c>
      <c r="D95" s="181" t="s">
        <v>31</v>
      </c>
      <c r="E95" s="184">
        <v>430</v>
      </c>
      <c r="F95" s="15"/>
      <c r="G95" s="16"/>
      <c r="H95" s="17"/>
      <c r="I95" s="16"/>
      <c r="J95" s="16"/>
      <c r="K95" s="16"/>
      <c r="L95" s="16"/>
      <c r="M95" s="16"/>
      <c r="N95" s="16"/>
      <c r="O95" s="16"/>
      <c r="P95" s="18"/>
    </row>
    <row r="96" spans="1:16" s="45" customFormat="1" ht="25.5">
      <c r="A96" s="176"/>
      <c r="B96" s="177"/>
      <c r="C96" s="185" t="s">
        <v>459</v>
      </c>
      <c r="D96" s="181" t="s">
        <v>31</v>
      </c>
      <c r="E96" s="184">
        <f>1.04*E95</f>
        <v>447.2</v>
      </c>
      <c r="F96" s="15"/>
      <c r="G96" s="16"/>
      <c r="H96" s="17"/>
      <c r="I96" s="16"/>
      <c r="J96" s="16"/>
      <c r="K96" s="16"/>
      <c r="L96" s="16"/>
      <c r="M96" s="16"/>
      <c r="N96" s="16"/>
      <c r="O96" s="16"/>
      <c r="P96" s="18"/>
    </row>
    <row r="97" spans="1:16" s="45" customFormat="1" ht="12.75">
      <c r="A97" s="176"/>
      <c r="B97" s="177"/>
      <c r="C97" s="185" t="s">
        <v>103</v>
      </c>
      <c r="D97" s="181" t="s">
        <v>48</v>
      </c>
      <c r="E97" s="184">
        <f>4*E95</f>
        <v>1720</v>
      </c>
      <c r="F97" s="15"/>
      <c r="G97" s="16"/>
      <c r="H97" s="17"/>
      <c r="I97" s="16"/>
      <c r="J97" s="16"/>
      <c r="K97" s="16"/>
      <c r="L97" s="16"/>
      <c r="M97" s="16"/>
      <c r="N97" s="16"/>
      <c r="O97" s="16"/>
      <c r="P97" s="18"/>
    </row>
    <row r="98" spans="1:16" s="45" customFormat="1" ht="12.75">
      <c r="A98" s="176"/>
      <c r="B98" s="177"/>
      <c r="C98" s="183" t="s">
        <v>104</v>
      </c>
      <c r="D98" s="181" t="s">
        <v>78</v>
      </c>
      <c r="E98" s="184">
        <f>4*E95</f>
        <v>1720</v>
      </c>
      <c r="F98" s="15"/>
      <c r="G98" s="16"/>
      <c r="H98" s="17"/>
      <c r="I98" s="16"/>
      <c r="J98" s="16"/>
      <c r="K98" s="16"/>
      <c r="L98" s="16"/>
      <c r="M98" s="16"/>
      <c r="N98" s="16"/>
      <c r="O98" s="16"/>
      <c r="P98" s="18"/>
    </row>
    <row r="99" spans="1:16" s="45" customFormat="1" ht="25.5">
      <c r="A99" s="176">
        <v>6</v>
      </c>
      <c r="B99" s="177"/>
      <c r="C99" s="183" t="s">
        <v>129</v>
      </c>
      <c r="D99" s="181" t="s">
        <v>31</v>
      </c>
      <c r="E99" s="184">
        <v>5335</v>
      </c>
      <c r="F99" s="15"/>
      <c r="G99" s="16"/>
      <c r="H99" s="17"/>
      <c r="I99" s="16"/>
      <c r="J99" s="16"/>
      <c r="K99" s="16"/>
      <c r="L99" s="16"/>
      <c r="M99" s="16"/>
      <c r="N99" s="16"/>
      <c r="O99" s="16"/>
      <c r="P99" s="18"/>
    </row>
    <row r="100" spans="1:16" s="45" customFormat="1" ht="12.75">
      <c r="A100" s="176"/>
      <c r="B100" s="177"/>
      <c r="C100" s="183" t="s">
        <v>106</v>
      </c>
      <c r="D100" s="181" t="s">
        <v>31</v>
      </c>
      <c r="E100" s="184">
        <f>E99*1.05</f>
        <v>5601.75</v>
      </c>
      <c r="F100" s="15"/>
      <c r="G100" s="16"/>
      <c r="H100" s="17"/>
      <c r="I100" s="16"/>
      <c r="J100" s="16"/>
      <c r="K100" s="16"/>
      <c r="L100" s="16"/>
      <c r="M100" s="16"/>
      <c r="N100" s="16"/>
      <c r="O100" s="16"/>
      <c r="P100" s="18"/>
    </row>
    <row r="101" spans="1:16" s="45" customFormat="1" ht="12.75">
      <c r="A101" s="176"/>
      <c r="B101" s="177"/>
      <c r="C101" s="183" t="s">
        <v>103</v>
      </c>
      <c r="D101" s="181" t="s">
        <v>48</v>
      </c>
      <c r="E101" s="184">
        <f>4*E99</f>
        <v>21340</v>
      </c>
      <c r="F101" s="15"/>
      <c r="G101" s="16"/>
      <c r="H101" s="17"/>
      <c r="I101" s="16"/>
      <c r="J101" s="16"/>
      <c r="K101" s="16"/>
      <c r="L101" s="16"/>
      <c r="M101" s="16"/>
      <c r="N101" s="16"/>
      <c r="O101" s="16"/>
      <c r="P101" s="18"/>
    </row>
    <row r="102" spans="1:16" s="45" customFormat="1" ht="25.5">
      <c r="A102" s="176">
        <v>7</v>
      </c>
      <c r="B102" s="177"/>
      <c r="C102" s="183" t="s">
        <v>130</v>
      </c>
      <c r="D102" s="181" t="s">
        <v>31</v>
      </c>
      <c r="E102" s="184">
        <v>75</v>
      </c>
      <c r="F102" s="15"/>
      <c r="G102" s="16"/>
      <c r="H102" s="17"/>
      <c r="I102" s="16"/>
      <c r="J102" s="16"/>
      <c r="K102" s="16"/>
      <c r="L102" s="16"/>
      <c r="M102" s="16"/>
      <c r="N102" s="16"/>
      <c r="O102" s="16"/>
      <c r="P102" s="18"/>
    </row>
    <row r="103" spans="1:16" s="45" customFormat="1" ht="12.75">
      <c r="A103" s="176"/>
      <c r="B103" s="177"/>
      <c r="C103" s="183" t="s">
        <v>106</v>
      </c>
      <c r="D103" s="181" t="s">
        <v>31</v>
      </c>
      <c r="E103" s="184">
        <f>E102*1.05*2</f>
        <v>157.5</v>
      </c>
      <c r="F103" s="15"/>
      <c r="G103" s="16"/>
      <c r="H103" s="17"/>
      <c r="I103" s="16"/>
      <c r="J103" s="16"/>
      <c r="K103" s="16"/>
      <c r="L103" s="16"/>
      <c r="M103" s="16"/>
      <c r="N103" s="16"/>
      <c r="O103" s="16"/>
      <c r="P103" s="18"/>
    </row>
    <row r="104" spans="1:16" s="45" customFormat="1" ht="12.75">
      <c r="A104" s="176"/>
      <c r="B104" s="177"/>
      <c r="C104" s="183" t="s">
        <v>103</v>
      </c>
      <c r="D104" s="181" t="s">
        <v>48</v>
      </c>
      <c r="E104" s="184">
        <f>4*E102</f>
        <v>300</v>
      </c>
      <c r="F104" s="15"/>
      <c r="G104" s="16"/>
      <c r="H104" s="17"/>
      <c r="I104" s="16"/>
      <c r="J104" s="16"/>
      <c r="K104" s="16"/>
      <c r="L104" s="16"/>
      <c r="M104" s="16"/>
      <c r="N104" s="16"/>
      <c r="O104" s="16"/>
      <c r="P104" s="18"/>
    </row>
    <row r="105" spans="1:16" s="45" customFormat="1" ht="12.75">
      <c r="A105" s="176">
        <v>8</v>
      </c>
      <c r="B105" s="177"/>
      <c r="C105" s="183" t="s">
        <v>131</v>
      </c>
      <c r="D105" s="181" t="s">
        <v>31</v>
      </c>
      <c r="E105" s="184">
        <v>5410</v>
      </c>
      <c r="F105" s="15"/>
      <c r="G105" s="16"/>
      <c r="H105" s="17"/>
      <c r="I105" s="16"/>
      <c r="J105" s="16"/>
      <c r="K105" s="16"/>
      <c r="L105" s="16"/>
      <c r="M105" s="16"/>
      <c r="N105" s="16"/>
      <c r="O105" s="16"/>
      <c r="P105" s="18"/>
    </row>
    <row r="106" spans="1:16" s="45" customFormat="1" ht="12.75">
      <c r="A106" s="176"/>
      <c r="B106" s="177"/>
      <c r="C106" s="183" t="s">
        <v>132</v>
      </c>
      <c r="D106" s="181" t="s">
        <v>48</v>
      </c>
      <c r="E106" s="184">
        <f>3.5*E105</f>
        <v>18935</v>
      </c>
      <c r="F106" s="15"/>
      <c r="G106" s="16"/>
      <c r="H106" s="17"/>
      <c r="I106" s="16"/>
      <c r="J106" s="16"/>
      <c r="K106" s="16"/>
      <c r="L106" s="16"/>
      <c r="M106" s="16"/>
      <c r="N106" s="16"/>
      <c r="O106" s="16"/>
      <c r="P106" s="18"/>
    </row>
    <row r="107" spans="1:16" s="45" customFormat="1" ht="12.75">
      <c r="A107" s="176">
        <v>9</v>
      </c>
      <c r="B107" s="177"/>
      <c r="C107" s="183" t="s">
        <v>133</v>
      </c>
      <c r="D107" s="181" t="s">
        <v>31</v>
      </c>
      <c r="E107" s="184">
        <v>5410</v>
      </c>
      <c r="F107" s="15"/>
      <c r="G107" s="16"/>
      <c r="H107" s="17"/>
      <c r="I107" s="16"/>
      <c r="J107" s="16"/>
      <c r="K107" s="16"/>
      <c r="L107" s="16"/>
      <c r="M107" s="16"/>
      <c r="N107" s="16"/>
      <c r="O107" s="16"/>
      <c r="P107" s="18"/>
    </row>
    <row r="108" spans="1:16" s="45" customFormat="1" ht="12.75">
      <c r="A108" s="176"/>
      <c r="B108" s="177"/>
      <c r="C108" s="183" t="s">
        <v>109</v>
      </c>
      <c r="D108" s="181" t="s">
        <v>47</v>
      </c>
      <c r="E108" s="184">
        <f>0.15*E107</f>
        <v>811.5</v>
      </c>
      <c r="F108" s="15"/>
      <c r="G108" s="16"/>
      <c r="H108" s="17"/>
      <c r="I108" s="16"/>
      <c r="J108" s="16"/>
      <c r="K108" s="16"/>
      <c r="L108" s="16"/>
      <c r="M108" s="16"/>
      <c r="N108" s="16"/>
      <c r="O108" s="16"/>
      <c r="P108" s="18"/>
    </row>
    <row r="109" spans="1:16" s="45" customFormat="1" ht="12.75">
      <c r="A109" s="176">
        <v>10</v>
      </c>
      <c r="B109" s="177"/>
      <c r="C109" s="183" t="s">
        <v>134</v>
      </c>
      <c r="D109" s="181" t="s">
        <v>31</v>
      </c>
      <c r="E109" s="184">
        <v>5410</v>
      </c>
      <c r="F109" s="15"/>
      <c r="G109" s="16"/>
      <c r="H109" s="17"/>
      <c r="I109" s="16"/>
      <c r="J109" s="16"/>
      <c r="K109" s="16"/>
      <c r="L109" s="16"/>
      <c r="M109" s="16"/>
      <c r="N109" s="16"/>
      <c r="O109" s="16"/>
      <c r="P109" s="18"/>
    </row>
    <row r="110" spans="1:16" s="45" customFormat="1" ht="12.75">
      <c r="A110" s="176"/>
      <c r="B110" s="177"/>
      <c r="C110" s="183" t="s">
        <v>111</v>
      </c>
      <c r="D110" s="181" t="s">
        <v>47</v>
      </c>
      <c r="E110" s="184">
        <f>0.5*E109</f>
        <v>2705</v>
      </c>
      <c r="F110" s="15"/>
      <c r="G110" s="16"/>
      <c r="H110" s="17"/>
      <c r="I110" s="16"/>
      <c r="J110" s="16"/>
      <c r="K110" s="16"/>
      <c r="L110" s="16"/>
      <c r="M110" s="16"/>
      <c r="N110" s="16"/>
      <c r="O110" s="16"/>
      <c r="P110" s="18"/>
    </row>
    <row r="111" spans="1:16" s="45" customFormat="1" ht="38.25">
      <c r="A111" s="176">
        <v>11</v>
      </c>
      <c r="B111" s="177"/>
      <c r="C111" s="183" t="s">
        <v>224</v>
      </c>
      <c r="D111" s="181" t="s">
        <v>44</v>
      </c>
      <c r="E111" s="182">
        <v>1</v>
      </c>
      <c r="F111" s="15"/>
      <c r="G111" s="16"/>
      <c r="H111" s="17"/>
      <c r="I111" s="16"/>
      <c r="J111" s="16"/>
      <c r="K111" s="16"/>
      <c r="L111" s="16"/>
      <c r="M111" s="16"/>
      <c r="N111" s="16"/>
      <c r="O111" s="16"/>
      <c r="P111" s="18"/>
    </row>
    <row r="112" spans="1:16" s="45" customFormat="1" ht="51">
      <c r="A112" s="176">
        <v>12</v>
      </c>
      <c r="B112" s="177"/>
      <c r="C112" s="183" t="s">
        <v>225</v>
      </c>
      <c r="D112" s="181" t="s">
        <v>44</v>
      </c>
      <c r="E112" s="182">
        <v>7</v>
      </c>
      <c r="F112" s="15"/>
      <c r="G112" s="16"/>
      <c r="H112" s="17"/>
      <c r="I112" s="16"/>
      <c r="J112" s="16"/>
      <c r="K112" s="16"/>
      <c r="L112" s="16"/>
      <c r="M112" s="16"/>
      <c r="N112" s="16"/>
      <c r="O112" s="16"/>
      <c r="P112" s="18"/>
    </row>
    <row r="113" spans="1:16" s="45" customFormat="1" ht="15">
      <c r="A113" s="176"/>
      <c r="B113" s="177"/>
      <c r="C113" s="180" t="s">
        <v>135</v>
      </c>
      <c r="D113" s="186"/>
      <c r="E113" s="184"/>
      <c r="F113" s="15"/>
      <c r="G113" s="16"/>
      <c r="H113" s="17"/>
      <c r="I113" s="16"/>
      <c r="J113" s="16"/>
      <c r="K113" s="16"/>
      <c r="L113" s="16"/>
      <c r="M113" s="16"/>
      <c r="N113" s="16"/>
      <c r="O113" s="16"/>
      <c r="P113" s="18"/>
    </row>
    <row r="114" spans="1:16" s="45" customFormat="1" ht="12.75">
      <c r="A114" s="176">
        <v>1</v>
      </c>
      <c r="B114" s="177"/>
      <c r="C114" s="183" t="s">
        <v>136</v>
      </c>
      <c r="D114" s="181" t="s">
        <v>137</v>
      </c>
      <c r="E114" s="184">
        <v>1960</v>
      </c>
      <c r="F114" s="15"/>
      <c r="G114" s="16"/>
      <c r="H114" s="17"/>
      <c r="I114" s="16"/>
      <c r="J114" s="16"/>
      <c r="K114" s="16"/>
      <c r="L114" s="16"/>
      <c r="M114" s="16"/>
      <c r="N114" s="16"/>
      <c r="O114" s="16"/>
      <c r="P114" s="18"/>
    </row>
    <row r="115" spans="1:16" s="45" customFormat="1" ht="25.5">
      <c r="A115" s="176"/>
      <c r="B115" s="177"/>
      <c r="C115" s="185" t="s">
        <v>460</v>
      </c>
      <c r="D115" s="181" t="s">
        <v>137</v>
      </c>
      <c r="E115" s="184">
        <f>1.04*E114</f>
        <v>2038.4</v>
      </c>
      <c r="F115" s="15"/>
      <c r="G115" s="16"/>
      <c r="H115" s="17"/>
      <c r="I115" s="16"/>
      <c r="J115" s="16"/>
      <c r="K115" s="16"/>
      <c r="L115" s="16"/>
      <c r="M115" s="16"/>
      <c r="N115" s="16"/>
      <c r="O115" s="16"/>
      <c r="P115" s="18"/>
    </row>
    <row r="116" spans="1:16" s="45" customFormat="1" ht="12.75">
      <c r="A116" s="176"/>
      <c r="B116" s="177"/>
      <c r="C116" s="183" t="s">
        <v>103</v>
      </c>
      <c r="D116" s="181" t="s">
        <v>48</v>
      </c>
      <c r="E116" s="184">
        <f>4*E114*0.3</f>
        <v>2352</v>
      </c>
      <c r="F116" s="15"/>
      <c r="G116" s="16"/>
      <c r="H116" s="17"/>
      <c r="I116" s="16"/>
      <c r="J116" s="16"/>
      <c r="K116" s="16"/>
      <c r="L116" s="16"/>
      <c r="M116" s="16"/>
      <c r="N116" s="16"/>
      <c r="O116" s="16"/>
      <c r="P116" s="18"/>
    </row>
    <row r="117" spans="1:16" s="45" customFormat="1" ht="12.75">
      <c r="A117" s="176"/>
      <c r="B117" s="177"/>
      <c r="C117" s="183" t="s">
        <v>104</v>
      </c>
      <c r="D117" s="181" t="s">
        <v>78</v>
      </c>
      <c r="E117" s="184">
        <f>4*E114*0.3</f>
        <v>2352</v>
      </c>
      <c r="F117" s="15"/>
      <c r="G117" s="16"/>
      <c r="H117" s="17"/>
      <c r="I117" s="16"/>
      <c r="J117" s="16"/>
      <c r="K117" s="16"/>
      <c r="L117" s="16"/>
      <c r="M117" s="16"/>
      <c r="N117" s="16"/>
      <c r="O117" s="16"/>
      <c r="P117" s="18"/>
    </row>
    <row r="118" spans="1:16" s="45" customFormat="1" ht="38.25">
      <c r="A118" s="176">
        <v>2</v>
      </c>
      <c r="B118" s="177"/>
      <c r="C118" s="183" t="s">
        <v>138</v>
      </c>
      <c r="D118" s="181" t="s">
        <v>31</v>
      </c>
      <c r="E118" s="184">
        <v>588</v>
      </c>
      <c r="F118" s="15"/>
      <c r="G118" s="16"/>
      <c r="H118" s="17"/>
      <c r="I118" s="16"/>
      <c r="J118" s="16"/>
      <c r="K118" s="16"/>
      <c r="L118" s="16"/>
      <c r="M118" s="16"/>
      <c r="N118" s="16"/>
      <c r="O118" s="16"/>
      <c r="P118" s="18"/>
    </row>
    <row r="119" spans="1:16" s="45" customFormat="1" ht="12.75">
      <c r="A119" s="176"/>
      <c r="B119" s="177"/>
      <c r="C119" s="183" t="s">
        <v>106</v>
      </c>
      <c r="D119" s="181" t="s">
        <v>31</v>
      </c>
      <c r="E119" s="184">
        <f>E118*1.05</f>
        <v>617.4</v>
      </c>
      <c r="F119" s="15"/>
      <c r="G119" s="16"/>
      <c r="H119" s="17"/>
      <c r="I119" s="16"/>
      <c r="J119" s="16"/>
      <c r="K119" s="16"/>
      <c r="L119" s="16"/>
      <c r="M119" s="16"/>
      <c r="N119" s="16"/>
      <c r="O119" s="16"/>
      <c r="P119" s="18"/>
    </row>
    <row r="120" spans="1:16" s="45" customFormat="1" ht="12.75">
      <c r="A120" s="176"/>
      <c r="B120" s="177"/>
      <c r="C120" s="183" t="s">
        <v>103</v>
      </c>
      <c r="D120" s="181" t="s">
        <v>48</v>
      </c>
      <c r="E120" s="184">
        <f>4*E118</f>
        <v>2352</v>
      </c>
      <c r="F120" s="15"/>
      <c r="G120" s="16"/>
      <c r="H120" s="17"/>
      <c r="I120" s="16"/>
      <c r="J120" s="16"/>
      <c r="K120" s="16"/>
      <c r="L120" s="16"/>
      <c r="M120" s="16"/>
      <c r="N120" s="16"/>
      <c r="O120" s="16"/>
      <c r="P120" s="18"/>
    </row>
    <row r="121" spans="1:16" s="45" customFormat="1" ht="12.75">
      <c r="A121" s="176">
        <v>3</v>
      </c>
      <c r="B121" s="177"/>
      <c r="C121" s="183" t="s">
        <v>139</v>
      </c>
      <c r="D121" s="181" t="s">
        <v>137</v>
      </c>
      <c r="E121" s="184">
        <v>588</v>
      </c>
      <c r="F121" s="15"/>
      <c r="G121" s="16"/>
      <c r="H121" s="17"/>
      <c r="I121" s="16"/>
      <c r="J121" s="16"/>
      <c r="K121" s="16"/>
      <c r="L121" s="16"/>
      <c r="M121" s="16"/>
      <c r="N121" s="16"/>
      <c r="O121" s="16"/>
      <c r="P121" s="18"/>
    </row>
    <row r="122" spans="1:16" s="45" customFormat="1" ht="12.75">
      <c r="A122" s="176"/>
      <c r="B122" s="177"/>
      <c r="C122" s="183" t="s">
        <v>132</v>
      </c>
      <c r="D122" s="181" t="s">
        <v>48</v>
      </c>
      <c r="E122" s="184">
        <f>3.5*E121*0.3</f>
        <v>617.4</v>
      </c>
      <c r="F122" s="15"/>
      <c r="G122" s="16"/>
      <c r="H122" s="17"/>
      <c r="I122" s="16"/>
      <c r="J122" s="16"/>
      <c r="K122" s="16"/>
      <c r="L122" s="16"/>
      <c r="M122" s="16"/>
      <c r="N122" s="16"/>
      <c r="O122" s="16"/>
      <c r="P122" s="18"/>
    </row>
    <row r="123" spans="1:16" s="45" customFormat="1" ht="12.75">
      <c r="A123" s="176">
        <v>4</v>
      </c>
      <c r="B123" s="177"/>
      <c r="C123" s="183" t="s">
        <v>140</v>
      </c>
      <c r="D123" s="181" t="s">
        <v>137</v>
      </c>
      <c r="E123" s="184">
        <v>588</v>
      </c>
      <c r="F123" s="15"/>
      <c r="G123" s="16"/>
      <c r="H123" s="17"/>
      <c r="I123" s="16"/>
      <c r="J123" s="16"/>
      <c r="K123" s="16"/>
      <c r="L123" s="16"/>
      <c r="M123" s="16"/>
      <c r="N123" s="16"/>
      <c r="O123" s="16"/>
      <c r="P123" s="18"/>
    </row>
    <row r="124" spans="1:16" s="45" customFormat="1" ht="12.75">
      <c r="A124" s="176"/>
      <c r="B124" s="177"/>
      <c r="C124" s="183" t="s">
        <v>109</v>
      </c>
      <c r="D124" s="181" t="s">
        <v>47</v>
      </c>
      <c r="E124" s="184">
        <f>0.15*E123*0.3</f>
        <v>26.46</v>
      </c>
      <c r="F124" s="15"/>
      <c r="G124" s="16"/>
      <c r="H124" s="17"/>
      <c r="I124" s="16"/>
      <c r="J124" s="16"/>
      <c r="K124" s="16"/>
      <c r="L124" s="16"/>
      <c r="M124" s="16"/>
      <c r="N124" s="16"/>
      <c r="O124" s="16"/>
      <c r="P124" s="18"/>
    </row>
    <row r="125" spans="1:16" s="45" customFormat="1" ht="12.75">
      <c r="A125" s="176">
        <v>5</v>
      </c>
      <c r="B125" s="177"/>
      <c r="C125" s="183" t="s">
        <v>141</v>
      </c>
      <c r="D125" s="181" t="s">
        <v>137</v>
      </c>
      <c r="E125" s="184">
        <v>588</v>
      </c>
      <c r="F125" s="15"/>
      <c r="G125" s="16"/>
      <c r="H125" s="17"/>
      <c r="I125" s="16"/>
      <c r="J125" s="16"/>
      <c r="K125" s="16"/>
      <c r="L125" s="16"/>
      <c r="M125" s="16"/>
      <c r="N125" s="16"/>
      <c r="O125" s="16"/>
      <c r="P125" s="18"/>
    </row>
    <row r="126" spans="1:16" s="45" customFormat="1" ht="12.75">
      <c r="A126" s="176"/>
      <c r="B126" s="177"/>
      <c r="C126" s="183" t="s">
        <v>111</v>
      </c>
      <c r="D126" s="181" t="s">
        <v>47</v>
      </c>
      <c r="E126" s="184">
        <f>0.5*E125*0.3</f>
        <v>88.2</v>
      </c>
      <c r="F126" s="15"/>
      <c r="G126" s="16"/>
      <c r="H126" s="17"/>
      <c r="I126" s="16"/>
      <c r="J126" s="16"/>
      <c r="K126" s="16"/>
      <c r="L126" s="16"/>
      <c r="M126" s="16"/>
      <c r="N126" s="16"/>
      <c r="O126" s="16"/>
      <c r="P126" s="18"/>
    </row>
    <row r="127" spans="1:16" s="45" customFormat="1" ht="15">
      <c r="A127" s="176"/>
      <c r="B127" s="177"/>
      <c r="C127" s="180" t="s">
        <v>142</v>
      </c>
      <c r="D127" s="186"/>
      <c r="E127" s="184"/>
      <c r="F127" s="15"/>
      <c r="G127" s="16"/>
      <c r="H127" s="17"/>
      <c r="I127" s="16"/>
      <c r="J127" s="16"/>
      <c r="K127" s="16"/>
      <c r="L127" s="16"/>
      <c r="M127" s="16"/>
      <c r="N127" s="16"/>
      <c r="O127" s="16"/>
      <c r="P127" s="18"/>
    </row>
    <row r="128" spans="1:16" s="45" customFormat="1" ht="15">
      <c r="A128" s="176"/>
      <c r="B128" s="177"/>
      <c r="C128" s="208" t="s">
        <v>143</v>
      </c>
      <c r="D128" s="181"/>
      <c r="E128" s="182"/>
      <c r="F128" s="15"/>
      <c r="G128" s="16"/>
      <c r="H128" s="17"/>
      <c r="I128" s="16"/>
      <c r="J128" s="16"/>
      <c r="K128" s="16"/>
      <c r="L128" s="16"/>
      <c r="M128" s="16"/>
      <c r="N128" s="16"/>
      <c r="O128" s="16"/>
      <c r="P128" s="18"/>
    </row>
    <row r="129" spans="1:16" s="45" customFormat="1" ht="63.75">
      <c r="A129" s="176">
        <v>1</v>
      </c>
      <c r="B129" s="177"/>
      <c r="C129" s="185" t="s">
        <v>226</v>
      </c>
      <c r="D129" s="181" t="s">
        <v>44</v>
      </c>
      <c r="E129" s="182">
        <v>13</v>
      </c>
      <c r="F129" s="15"/>
      <c r="G129" s="16"/>
      <c r="H129" s="17"/>
      <c r="I129" s="16"/>
      <c r="J129" s="16"/>
      <c r="K129" s="16"/>
      <c r="L129" s="16"/>
      <c r="M129" s="16"/>
      <c r="N129" s="16"/>
      <c r="O129" s="16"/>
      <c r="P129" s="18"/>
    </row>
    <row r="130" spans="1:16" s="45" customFormat="1" ht="51">
      <c r="A130" s="176">
        <v>2</v>
      </c>
      <c r="B130" s="177"/>
      <c r="C130" s="185" t="s">
        <v>227</v>
      </c>
      <c r="D130" s="181" t="s">
        <v>44</v>
      </c>
      <c r="E130" s="182">
        <v>35</v>
      </c>
      <c r="F130" s="15"/>
      <c r="G130" s="16"/>
      <c r="H130" s="17"/>
      <c r="I130" s="16"/>
      <c r="J130" s="16"/>
      <c r="K130" s="16"/>
      <c r="L130" s="16"/>
      <c r="M130" s="16"/>
      <c r="N130" s="16"/>
      <c r="O130" s="16"/>
      <c r="P130" s="18"/>
    </row>
    <row r="131" spans="1:16" s="45" customFormat="1" ht="51">
      <c r="A131" s="176">
        <v>3</v>
      </c>
      <c r="B131" s="177"/>
      <c r="C131" s="185" t="s">
        <v>228</v>
      </c>
      <c r="D131" s="181" t="s">
        <v>44</v>
      </c>
      <c r="E131" s="182">
        <v>35</v>
      </c>
      <c r="F131" s="15"/>
      <c r="G131" s="16"/>
      <c r="H131" s="17"/>
      <c r="I131" s="16"/>
      <c r="J131" s="16"/>
      <c r="K131" s="16"/>
      <c r="L131" s="16"/>
      <c r="M131" s="16"/>
      <c r="N131" s="16"/>
      <c r="O131" s="16"/>
      <c r="P131" s="18"/>
    </row>
    <row r="132" spans="1:16" s="45" customFormat="1" ht="51">
      <c r="A132" s="176">
        <v>4</v>
      </c>
      <c r="B132" s="177"/>
      <c r="C132" s="185" t="s">
        <v>229</v>
      </c>
      <c r="D132" s="181" t="s">
        <v>44</v>
      </c>
      <c r="E132" s="182">
        <v>10</v>
      </c>
      <c r="F132" s="15"/>
      <c r="G132" s="16"/>
      <c r="H132" s="17"/>
      <c r="I132" s="16"/>
      <c r="J132" s="16"/>
      <c r="K132" s="16"/>
      <c r="L132" s="16"/>
      <c r="M132" s="16"/>
      <c r="N132" s="16"/>
      <c r="O132" s="16"/>
      <c r="P132" s="18"/>
    </row>
    <row r="133" spans="1:16" s="45" customFormat="1" ht="51">
      <c r="A133" s="176">
        <v>5</v>
      </c>
      <c r="B133" s="177"/>
      <c r="C133" s="185" t="s">
        <v>230</v>
      </c>
      <c r="D133" s="181" t="s">
        <v>44</v>
      </c>
      <c r="E133" s="182">
        <v>2</v>
      </c>
      <c r="F133" s="15"/>
      <c r="G133" s="16"/>
      <c r="H133" s="17"/>
      <c r="I133" s="16"/>
      <c r="J133" s="16"/>
      <c r="K133" s="16"/>
      <c r="L133" s="16"/>
      <c r="M133" s="16"/>
      <c r="N133" s="16"/>
      <c r="O133" s="16"/>
      <c r="P133" s="18"/>
    </row>
    <row r="134" spans="1:16" s="45" customFormat="1" ht="51">
      <c r="A134" s="176">
        <v>6</v>
      </c>
      <c r="B134" s="177"/>
      <c r="C134" s="185" t="s">
        <v>231</v>
      </c>
      <c r="D134" s="181" t="s">
        <v>44</v>
      </c>
      <c r="E134" s="182">
        <v>5</v>
      </c>
      <c r="F134" s="15"/>
      <c r="G134" s="16"/>
      <c r="H134" s="17"/>
      <c r="I134" s="16"/>
      <c r="J134" s="16"/>
      <c r="K134" s="16"/>
      <c r="L134" s="16"/>
      <c r="M134" s="16"/>
      <c r="N134" s="16"/>
      <c r="O134" s="16"/>
      <c r="P134" s="18"/>
    </row>
    <row r="135" spans="1:16" s="45" customFormat="1" ht="63.75">
      <c r="A135" s="176">
        <v>7</v>
      </c>
      <c r="B135" s="177"/>
      <c r="C135" s="185" t="s">
        <v>232</v>
      </c>
      <c r="D135" s="181" t="s">
        <v>44</v>
      </c>
      <c r="E135" s="182">
        <v>9</v>
      </c>
      <c r="F135" s="15"/>
      <c r="G135" s="16"/>
      <c r="H135" s="17"/>
      <c r="I135" s="16"/>
      <c r="J135" s="16"/>
      <c r="K135" s="16"/>
      <c r="L135" s="16"/>
      <c r="M135" s="16"/>
      <c r="N135" s="16"/>
      <c r="O135" s="16"/>
      <c r="P135" s="18"/>
    </row>
    <row r="136" spans="1:16" s="45" customFormat="1" ht="51">
      <c r="A136" s="176">
        <v>8</v>
      </c>
      <c r="B136" s="177"/>
      <c r="C136" s="185" t="s">
        <v>233</v>
      </c>
      <c r="D136" s="181" t="s">
        <v>44</v>
      </c>
      <c r="E136" s="182">
        <v>3</v>
      </c>
      <c r="F136" s="15"/>
      <c r="G136" s="16"/>
      <c r="H136" s="17"/>
      <c r="I136" s="16"/>
      <c r="J136" s="16"/>
      <c r="K136" s="16"/>
      <c r="L136" s="16"/>
      <c r="M136" s="16"/>
      <c r="N136" s="16"/>
      <c r="O136" s="16"/>
      <c r="P136" s="18"/>
    </row>
    <row r="137" spans="1:16" s="45" customFormat="1" ht="63.75">
      <c r="A137" s="176">
        <v>9</v>
      </c>
      <c r="B137" s="177"/>
      <c r="C137" s="185" t="s">
        <v>234</v>
      </c>
      <c r="D137" s="181" t="s">
        <v>44</v>
      </c>
      <c r="E137" s="182">
        <v>1</v>
      </c>
      <c r="F137" s="15"/>
      <c r="G137" s="16"/>
      <c r="H137" s="17"/>
      <c r="I137" s="16"/>
      <c r="J137" s="16"/>
      <c r="K137" s="16"/>
      <c r="L137" s="16"/>
      <c r="M137" s="16"/>
      <c r="N137" s="16"/>
      <c r="O137" s="16"/>
      <c r="P137" s="18"/>
    </row>
    <row r="138" spans="1:16" s="45" customFormat="1" ht="63.75">
      <c r="A138" s="176">
        <v>10</v>
      </c>
      <c r="B138" s="177"/>
      <c r="C138" s="185" t="s">
        <v>235</v>
      </c>
      <c r="D138" s="181" t="s">
        <v>44</v>
      </c>
      <c r="E138" s="182">
        <v>10</v>
      </c>
      <c r="F138" s="15"/>
      <c r="G138" s="16"/>
      <c r="H138" s="17"/>
      <c r="I138" s="16"/>
      <c r="J138" s="16"/>
      <c r="K138" s="16"/>
      <c r="L138" s="16"/>
      <c r="M138" s="16"/>
      <c r="N138" s="16"/>
      <c r="O138" s="16"/>
      <c r="P138" s="18"/>
    </row>
    <row r="139" spans="1:16" s="45" customFormat="1" ht="63.75">
      <c r="A139" s="176">
        <v>11</v>
      </c>
      <c r="B139" s="177"/>
      <c r="C139" s="185" t="s">
        <v>236</v>
      </c>
      <c r="D139" s="181" t="s">
        <v>44</v>
      </c>
      <c r="E139" s="182">
        <v>7</v>
      </c>
      <c r="F139" s="15"/>
      <c r="G139" s="16"/>
      <c r="H139" s="17"/>
      <c r="I139" s="16"/>
      <c r="J139" s="16"/>
      <c r="K139" s="16"/>
      <c r="L139" s="16"/>
      <c r="M139" s="16"/>
      <c r="N139" s="16"/>
      <c r="O139" s="16"/>
      <c r="P139" s="18"/>
    </row>
    <row r="140" spans="1:16" s="45" customFormat="1" ht="63.75">
      <c r="A140" s="176">
        <v>12</v>
      </c>
      <c r="B140" s="177"/>
      <c r="C140" s="185" t="s">
        <v>237</v>
      </c>
      <c r="D140" s="181" t="s">
        <v>44</v>
      </c>
      <c r="E140" s="182">
        <v>3</v>
      </c>
      <c r="F140" s="15"/>
      <c r="G140" s="16"/>
      <c r="H140" s="17"/>
      <c r="I140" s="16"/>
      <c r="J140" s="16"/>
      <c r="K140" s="16"/>
      <c r="L140" s="16"/>
      <c r="M140" s="16"/>
      <c r="N140" s="16"/>
      <c r="O140" s="16"/>
      <c r="P140" s="18"/>
    </row>
    <row r="141" spans="1:16" s="45" customFormat="1" ht="51">
      <c r="A141" s="176">
        <v>13</v>
      </c>
      <c r="B141" s="177"/>
      <c r="C141" s="185" t="s">
        <v>238</v>
      </c>
      <c r="D141" s="181" t="s">
        <v>44</v>
      </c>
      <c r="E141" s="182">
        <v>5</v>
      </c>
      <c r="F141" s="15"/>
      <c r="G141" s="16"/>
      <c r="H141" s="17"/>
      <c r="I141" s="16"/>
      <c r="J141" s="16"/>
      <c r="K141" s="16"/>
      <c r="L141" s="16"/>
      <c r="M141" s="16"/>
      <c r="N141" s="16"/>
      <c r="O141" s="16"/>
      <c r="P141" s="18"/>
    </row>
    <row r="142" spans="1:16" s="45" customFormat="1" ht="51">
      <c r="A142" s="176">
        <v>14</v>
      </c>
      <c r="B142" s="177"/>
      <c r="C142" s="185" t="s">
        <v>239</v>
      </c>
      <c r="D142" s="181" t="s">
        <v>44</v>
      </c>
      <c r="E142" s="182">
        <v>2</v>
      </c>
      <c r="F142" s="15"/>
      <c r="G142" s="16"/>
      <c r="H142" s="17"/>
      <c r="I142" s="16"/>
      <c r="J142" s="16"/>
      <c r="K142" s="16"/>
      <c r="L142" s="16"/>
      <c r="M142" s="16"/>
      <c r="N142" s="16"/>
      <c r="O142" s="16"/>
      <c r="P142" s="18"/>
    </row>
    <row r="143" spans="1:16" s="45" customFormat="1" ht="51">
      <c r="A143" s="176">
        <v>15</v>
      </c>
      <c r="B143" s="177"/>
      <c r="C143" s="185" t="s">
        <v>240</v>
      </c>
      <c r="D143" s="181" t="s">
        <v>44</v>
      </c>
      <c r="E143" s="182">
        <v>9</v>
      </c>
      <c r="F143" s="15"/>
      <c r="G143" s="16"/>
      <c r="H143" s="17"/>
      <c r="I143" s="16"/>
      <c r="J143" s="16"/>
      <c r="K143" s="16"/>
      <c r="L143" s="16"/>
      <c r="M143" s="16"/>
      <c r="N143" s="16"/>
      <c r="O143" s="16"/>
      <c r="P143" s="18"/>
    </row>
    <row r="144" spans="1:16" s="45" customFormat="1" ht="25.5">
      <c r="A144" s="176">
        <v>16</v>
      </c>
      <c r="B144" s="177"/>
      <c r="C144" s="183" t="s">
        <v>241</v>
      </c>
      <c r="D144" s="181" t="s">
        <v>44</v>
      </c>
      <c r="E144" s="184">
        <v>131</v>
      </c>
      <c r="F144" s="15"/>
      <c r="G144" s="16"/>
      <c r="H144" s="17"/>
      <c r="I144" s="16"/>
      <c r="J144" s="16"/>
      <c r="K144" s="16"/>
      <c r="L144" s="16"/>
      <c r="M144" s="16"/>
      <c r="N144" s="16"/>
      <c r="O144" s="16"/>
      <c r="P144" s="18"/>
    </row>
    <row r="145" spans="1:16" s="45" customFormat="1" ht="12.75">
      <c r="A145" s="176">
        <v>17</v>
      </c>
      <c r="B145" s="177"/>
      <c r="C145" s="183" t="s">
        <v>144</v>
      </c>
      <c r="D145" s="181" t="s">
        <v>69</v>
      </c>
      <c r="E145" s="184">
        <v>221.6</v>
      </c>
      <c r="F145" s="15"/>
      <c r="G145" s="16"/>
      <c r="H145" s="17"/>
      <c r="I145" s="16"/>
      <c r="J145" s="16"/>
      <c r="K145" s="16"/>
      <c r="L145" s="16"/>
      <c r="M145" s="16"/>
      <c r="N145" s="16"/>
      <c r="O145" s="16"/>
      <c r="P145" s="18"/>
    </row>
    <row r="146" spans="1:16" s="45" customFormat="1" ht="12.75">
      <c r="A146" s="176">
        <v>18</v>
      </c>
      <c r="B146" s="177"/>
      <c r="C146" s="183" t="s">
        <v>242</v>
      </c>
      <c r="D146" s="181" t="s">
        <v>69</v>
      </c>
      <c r="E146" s="184">
        <v>670</v>
      </c>
      <c r="F146" s="15"/>
      <c r="G146" s="16"/>
      <c r="H146" s="17"/>
      <c r="I146" s="16"/>
      <c r="J146" s="16"/>
      <c r="K146" s="16"/>
      <c r="L146" s="16"/>
      <c r="M146" s="16"/>
      <c r="N146" s="16"/>
      <c r="O146" s="16"/>
      <c r="P146" s="18"/>
    </row>
    <row r="147" spans="1:16" s="45" customFormat="1" ht="12.75">
      <c r="A147" s="176">
        <v>19</v>
      </c>
      <c r="B147" s="177"/>
      <c r="C147" s="183" t="s">
        <v>145</v>
      </c>
      <c r="D147" s="181" t="s">
        <v>69</v>
      </c>
      <c r="E147" s="184">
        <v>610.45</v>
      </c>
      <c r="F147" s="15"/>
      <c r="G147" s="16"/>
      <c r="H147" s="17"/>
      <c r="I147" s="16"/>
      <c r="J147" s="16"/>
      <c r="K147" s="16"/>
      <c r="L147" s="16"/>
      <c r="M147" s="16"/>
      <c r="N147" s="16"/>
      <c r="O147" s="16"/>
      <c r="P147" s="18"/>
    </row>
    <row r="148" spans="1:16" s="45" customFormat="1" ht="25.5">
      <c r="A148" s="176">
        <v>20</v>
      </c>
      <c r="B148" s="177"/>
      <c r="C148" s="183" t="s">
        <v>146</v>
      </c>
      <c r="D148" s="181" t="s">
        <v>69</v>
      </c>
      <c r="E148" s="184">
        <v>2626</v>
      </c>
      <c r="F148" s="15"/>
      <c r="G148" s="16"/>
      <c r="H148" s="17"/>
      <c r="I148" s="16"/>
      <c r="J148" s="16"/>
      <c r="K148" s="16"/>
      <c r="L148" s="16"/>
      <c r="M148" s="16"/>
      <c r="N148" s="16"/>
      <c r="O148" s="16"/>
      <c r="P148" s="18"/>
    </row>
    <row r="149" spans="1:16" s="45" customFormat="1" ht="15">
      <c r="A149" s="176"/>
      <c r="B149" s="177"/>
      <c r="C149" s="208" t="s">
        <v>147</v>
      </c>
      <c r="D149" s="181"/>
      <c r="E149" s="184"/>
      <c r="F149" s="15"/>
      <c r="G149" s="16"/>
      <c r="H149" s="17"/>
      <c r="I149" s="16"/>
      <c r="J149" s="16"/>
      <c r="K149" s="16"/>
      <c r="L149" s="16"/>
      <c r="M149" s="16"/>
      <c r="N149" s="16"/>
      <c r="O149" s="16"/>
      <c r="P149" s="18"/>
    </row>
    <row r="150" spans="1:16" s="45" customFormat="1" ht="25.5">
      <c r="A150" s="176">
        <v>1</v>
      </c>
      <c r="B150" s="177"/>
      <c r="C150" s="183" t="s">
        <v>243</v>
      </c>
      <c r="D150" s="181" t="s">
        <v>44</v>
      </c>
      <c r="E150" s="184">
        <v>7</v>
      </c>
      <c r="F150" s="15"/>
      <c r="G150" s="16"/>
      <c r="H150" s="17"/>
      <c r="I150" s="16"/>
      <c r="J150" s="16"/>
      <c r="K150" s="16"/>
      <c r="L150" s="16"/>
      <c r="M150" s="16"/>
      <c r="N150" s="16"/>
      <c r="O150" s="16"/>
      <c r="P150" s="18"/>
    </row>
    <row r="151" spans="1:16" s="45" customFormat="1" ht="76.5">
      <c r="A151" s="176">
        <v>2</v>
      </c>
      <c r="B151" s="177"/>
      <c r="C151" s="185" t="s">
        <v>244</v>
      </c>
      <c r="D151" s="181" t="s">
        <v>44</v>
      </c>
      <c r="E151" s="184">
        <v>4</v>
      </c>
      <c r="F151" s="15"/>
      <c r="G151" s="16"/>
      <c r="H151" s="17"/>
      <c r="I151" s="16"/>
      <c r="J151" s="16"/>
      <c r="K151" s="16"/>
      <c r="L151" s="16"/>
      <c r="M151" s="16"/>
      <c r="N151" s="16"/>
      <c r="O151" s="16"/>
      <c r="P151" s="18"/>
    </row>
    <row r="152" spans="1:16" s="45" customFormat="1" ht="76.5">
      <c r="A152" s="176">
        <v>3</v>
      </c>
      <c r="B152" s="177"/>
      <c r="C152" s="185" t="s">
        <v>245</v>
      </c>
      <c r="D152" s="181" t="s">
        <v>44</v>
      </c>
      <c r="E152" s="182">
        <v>2</v>
      </c>
      <c r="F152" s="15"/>
      <c r="G152" s="16"/>
      <c r="H152" s="17"/>
      <c r="I152" s="16"/>
      <c r="J152" s="16"/>
      <c r="K152" s="16"/>
      <c r="L152" s="16"/>
      <c r="M152" s="16"/>
      <c r="N152" s="16"/>
      <c r="O152" s="16"/>
      <c r="P152" s="18"/>
    </row>
    <row r="153" spans="1:16" s="45" customFormat="1" ht="76.5">
      <c r="A153" s="176">
        <v>4</v>
      </c>
      <c r="B153" s="177"/>
      <c r="C153" s="185" t="s">
        <v>246</v>
      </c>
      <c r="D153" s="181" t="s">
        <v>44</v>
      </c>
      <c r="E153" s="182">
        <v>1</v>
      </c>
      <c r="F153" s="15"/>
      <c r="G153" s="16"/>
      <c r="H153" s="17"/>
      <c r="I153" s="16"/>
      <c r="J153" s="16"/>
      <c r="K153" s="16"/>
      <c r="L153" s="16"/>
      <c r="M153" s="16"/>
      <c r="N153" s="16"/>
      <c r="O153" s="16"/>
      <c r="P153" s="18"/>
    </row>
    <row r="154" spans="1:16" s="45" customFormat="1" ht="76.5">
      <c r="A154" s="176">
        <v>5</v>
      </c>
      <c r="B154" s="177"/>
      <c r="C154" s="185" t="s">
        <v>247</v>
      </c>
      <c r="D154" s="181" t="s">
        <v>44</v>
      </c>
      <c r="E154" s="182">
        <v>5</v>
      </c>
      <c r="F154" s="15"/>
      <c r="G154" s="16"/>
      <c r="H154" s="17"/>
      <c r="I154" s="16"/>
      <c r="J154" s="16"/>
      <c r="K154" s="16"/>
      <c r="L154" s="16"/>
      <c r="M154" s="16"/>
      <c r="N154" s="16"/>
      <c r="O154" s="16"/>
      <c r="P154" s="18"/>
    </row>
    <row r="155" spans="1:16" s="45" customFormat="1" ht="76.5">
      <c r="A155" s="176">
        <v>6</v>
      </c>
      <c r="B155" s="177"/>
      <c r="C155" s="185" t="s">
        <v>248</v>
      </c>
      <c r="D155" s="181" t="s">
        <v>44</v>
      </c>
      <c r="E155" s="182">
        <v>1</v>
      </c>
      <c r="F155" s="15"/>
      <c r="G155" s="16"/>
      <c r="H155" s="17"/>
      <c r="I155" s="16"/>
      <c r="J155" s="16"/>
      <c r="K155" s="16"/>
      <c r="L155" s="16"/>
      <c r="M155" s="16"/>
      <c r="N155" s="16"/>
      <c r="O155" s="16"/>
      <c r="P155" s="18"/>
    </row>
    <row r="156" spans="1:16" s="45" customFormat="1" ht="76.5">
      <c r="A156" s="176">
        <v>7</v>
      </c>
      <c r="B156" s="177"/>
      <c r="C156" s="185" t="s">
        <v>249</v>
      </c>
      <c r="D156" s="181" t="s">
        <v>44</v>
      </c>
      <c r="E156" s="182">
        <v>1</v>
      </c>
      <c r="F156" s="15"/>
      <c r="G156" s="16"/>
      <c r="H156" s="17"/>
      <c r="I156" s="16"/>
      <c r="J156" s="16"/>
      <c r="K156" s="16"/>
      <c r="L156" s="16"/>
      <c r="M156" s="16"/>
      <c r="N156" s="16"/>
      <c r="O156" s="16"/>
      <c r="P156" s="18"/>
    </row>
    <row r="157" spans="1:16" s="45" customFormat="1" ht="89.25">
      <c r="A157" s="176">
        <v>8</v>
      </c>
      <c r="B157" s="177"/>
      <c r="C157" s="185" t="s">
        <v>250</v>
      </c>
      <c r="D157" s="181" t="s">
        <v>44</v>
      </c>
      <c r="E157" s="182">
        <v>7</v>
      </c>
      <c r="F157" s="15"/>
      <c r="G157" s="16"/>
      <c r="H157" s="17"/>
      <c r="I157" s="16"/>
      <c r="J157" s="16"/>
      <c r="K157" s="16"/>
      <c r="L157" s="16"/>
      <c r="M157" s="16"/>
      <c r="N157" s="16"/>
      <c r="O157" s="16"/>
      <c r="P157" s="18"/>
    </row>
    <row r="158" spans="1:16" s="45" customFormat="1" ht="25.5">
      <c r="A158" s="176">
        <v>9</v>
      </c>
      <c r="B158" s="177"/>
      <c r="C158" s="185" t="s">
        <v>251</v>
      </c>
      <c r="D158" s="181" t="s">
        <v>44</v>
      </c>
      <c r="E158" s="182">
        <v>7</v>
      </c>
      <c r="F158" s="15"/>
      <c r="G158" s="16"/>
      <c r="H158" s="17"/>
      <c r="I158" s="16"/>
      <c r="J158" s="16"/>
      <c r="K158" s="16"/>
      <c r="L158" s="16"/>
      <c r="M158" s="16"/>
      <c r="N158" s="16"/>
      <c r="O158" s="16"/>
      <c r="P158" s="18"/>
    </row>
    <row r="159" spans="1:16" s="45" customFormat="1" ht="25.5">
      <c r="A159" s="176">
        <v>10</v>
      </c>
      <c r="B159" s="177"/>
      <c r="C159" s="185" t="s">
        <v>252</v>
      </c>
      <c r="D159" s="181" t="s">
        <v>44</v>
      </c>
      <c r="E159" s="182">
        <v>7</v>
      </c>
      <c r="F159" s="15"/>
      <c r="G159" s="16"/>
      <c r="H159" s="17"/>
      <c r="I159" s="16"/>
      <c r="J159" s="16"/>
      <c r="K159" s="16"/>
      <c r="L159" s="16"/>
      <c r="M159" s="16"/>
      <c r="N159" s="16"/>
      <c r="O159" s="16"/>
      <c r="P159" s="18"/>
    </row>
    <row r="160" spans="1:16" s="45" customFormat="1" ht="12.75">
      <c r="A160" s="176">
        <v>11</v>
      </c>
      <c r="B160" s="177"/>
      <c r="C160" s="183" t="s">
        <v>148</v>
      </c>
      <c r="D160" s="181" t="s">
        <v>69</v>
      </c>
      <c r="E160" s="184">
        <v>241</v>
      </c>
      <c r="F160" s="15"/>
      <c r="G160" s="16"/>
      <c r="H160" s="17"/>
      <c r="I160" s="16"/>
      <c r="J160" s="16"/>
      <c r="K160" s="16"/>
      <c r="L160" s="16"/>
      <c r="M160" s="16"/>
      <c r="N160" s="16"/>
      <c r="O160" s="16"/>
      <c r="P160" s="18"/>
    </row>
    <row r="161" spans="1:16" s="45" customFormat="1" ht="15">
      <c r="A161" s="176"/>
      <c r="B161" s="177"/>
      <c r="C161" s="208" t="s">
        <v>149</v>
      </c>
      <c r="D161" s="181"/>
      <c r="E161" s="184"/>
      <c r="F161" s="15"/>
      <c r="G161" s="16"/>
      <c r="H161" s="17"/>
      <c r="I161" s="16"/>
      <c r="J161" s="16"/>
      <c r="K161" s="16"/>
      <c r="L161" s="16"/>
      <c r="M161" s="16"/>
      <c r="N161" s="16"/>
      <c r="O161" s="16"/>
      <c r="P161" s="18"/>
    </row>
    <row r="162" spans="1:16" s="45" customFormat="1" ht="12.75">
      <c r="A162" s="176">
        <v>1</v>
      </c>
      <c r="B162" s="177"/>
      <c r="C162" s="183" t="s">
        <v>253</v>
      </c>
      <c r="D162" s="181" t="s">
        <v>44</v>
      </c>
      <c r="E162" s="182">
        <v>21</v>
      </c>
      <c r="F162" s="15"/>
      <c r="G162" s="16"/>
      <c r="H162" s="17"/>
      <c r="I162" s="16"/>
      <c r="J162" s="16"/>
      <c r="K162" s="16"/>
      <c r="L162" s="16"/>
      <c r="M162" s="16"/>
      <c r="N162" s="16"/>
      <c r="O162" s="16"/>
      <c r="P162" s="18"/>
    </row>
    <row r="163" spans="1:16" s="45" customFormat="1" ht="12.75">
      <c r="A163" s="176">
        <v>2</v>
      </c>
      <c r="B163" s="177"/>
      <c r="C163" s="183" t="s">
        <v>254</v>
      </c>
      <c r="D163" s="181" t="s">
        <v>44</v>
      </c>
      <c r="E163" s="182">
        <v>24</v>
      </c>
      <c r="F163" s="15"/>
      <c r="G163" s="16"/>
      <c r="H163" s="17"/>
      <c r="I163" s="16"/>
      <c r="J163" s="16"/>
      <c r="K163" s="16"/>
      <c r="L163" s="16"/>
      <c r="M163" s="16"/>
      <c r="N163" s="16"/>
      <c r="O163" s="16"/>
      <c r="P163" s="18"/>
    </row>
    <row r="164" spans="1:16" s="45" customFormat="1" ht="12.75">
      <c r="A164" s="176">
        <v>3</v>
      </c>
      <c r="B164" s="177"/>
      <c r="C164" s="183" t="s">
        <v>255</v>
      </c>
      <c r="D164" s="181" t="s">
        <v>44</v>
      </c>
      <c r="E164" s="182">
        <v>16</v>
      </c>
      <c r="F164" s="15"/>
      <c r="G164" s="16"/>
      <c r="H164" s="17"/>
      <c r="I164" s="16"/>
      <c r="J164" s="16"/>
      <c r="K164" s="16"/>
      <c r="L164" s="16"/>
      <c r="M164" s="16"/>
      <c r="N164" s="16"/>
      <c r="O164" s="16"/>
      <c r="P164" s="18"/>
    </row>
    <row r="165" spans="1:16" s="45" customFormat="1" ht="15">
      <c r="A165" s="176"/>
      <c r="B165" s="177"/>
      <c r="C165" s="180" t="s">
        <v>150</v>
      </c>
      <c r="D165" s="181"/>
      <c r="E165" s="184"/>
      <c r="F165" s="15"/>
      <c r="G165" s="16"/>
      <c r="H165" s="17"/>
      <c r="I165" s="16"/>
      <c r="J165" s="16"/>
      <c r="K165" s="16"/>
      <c r="L165" s="16"/>
      <c r="M165" s="16"/>
      <c r="N165" s="16"/>
      <c r="O165" s="16"/>
      <c r="P165" s="18"/>
    </row>
    <row r="166" spans="1:16" s="45" customFormat="1" ht="38.25">
      <c r="A166" s="176">
        <v>1</v>
      </c>
      <c r="B166" s="177"/>
      <c r="C166" s="183" t="s">
        <v>151</v>
      </c>
      <c r="D166" s="181" t="s">
        <v>31</v>
      </c>
      <c r="E166" s="206">
        <v>1106</v>
      </c>
      <c r="F166" s="15"/>
      <c r="G166" s="16"/>
      <c r="H166" s="17"/>
      <c r="I166" s="16"/>
      <c r="J166" s="16"/>
      <c r="K166" s="16"/>
      <c r="L166" s="16"/>
      <c r="M166" s="16"/>
      <c r="N166" s="16"/>
      <c r="O166" s="16"/>
      <c r="P166" s="18"/>
    </row>
    <row r="167" spans="1:16" s="45" customFormat="1" ht="14.25">
      <c r="A167" s="176">
        <v>2</v>
      </c>
      <c r="B167" s="177"/>
      <c r="C167" s="183" t="s">
        <v>150</v>
      </c>
      <c r="D167" s="181" t="s">
        <v>31</v>
      </c>
      <c r="E167" s="206">
        <v>1106</v>
      </c>
      <c r="F167" s="15"/>
      <c r="G167" s="16"/>
      <c r="H167" s="17"/>
      <c r="I167" s="16"/>
      <c r="J167" s="16"/>
      <c r="K167" s="16"/>
      <c r="L167" s="16"/>
      <c r="M167" s="16"/>
      <c r="N167" s="16"/>
      <c r="O167" s="16"/>
      <c r="P167" s="18"/>
    </row>
    <row r="168" spans="1:16" s="45" customFormat="1" ht="25.5">
      <c r="A168" s="176"/>
      <c r="B168" s="177"/>
      <c r="C168" s="185" t="s">
        <v>461</v>
      </c>
      <c r="D168" s="181" t="s">
        <v>31</v>
      </c>
      <c r="E168" s="206">
        <f>E167*1.05</f>
        <v>1161.3</v>
      </c>
      <c r="F168" s="15"/>
      <c r="G168" s="16"/>
      <c r="H168" s="17"/>
      <c r="I168" s="16"/>
      <c r="J168" s="16"/>
      <c r="K168" s="16"/>
      <c r="L168" s="16"/>
      <c r="M168" s="16"/>
      <c r="N168" s="16"/>
      <c r="O168" s="16"/>
      <c r="P168" s="18"/>
    </row>
    <row r="169" spans="1:16" s="45" customFormat="1" ht="14.25">
      <c r="A169" s="176"/>
      <c r="B169" s="177"/>
      <c r="C169" s="183" t="s">
        <v>152</v>
      </c>
      <c r="D169" s="181" t="s">
        <v>31</v>
      </c>
      <c r="E169" s="206">
        <f>E167</f>
        <v>1106</v>
      </c>
      <c r="F169" s="15"/>
      <c r="G169" s="16"/>
      <c r="H169" s="17"/>
      <c r="I169" s="16"/>
      <c r="J169" s="16"/>
      <c r="K169" s="16"/>
      <c r="L169" s="16"/>
      <c r="M169" s="16"/>
      <c r="N169" s="16"/>
      <c r="O169" s="16"/>
      <c r="P169" s="18"/>
    </row>
    <row r="170" spans="1:16" s="45" customFormat="1" ht="14.25">
      <c r="A170" s="176"/>
      <c r="B170" s="177"/>
      <c r="C170" s="209" t="s">
        <v>153</v>
      </c>
      <c r="D170" s="181"/>
      <c r="E170" s="184"/>
      <c r="F170" s="15"/>
      <c r="G170" s="16"/>
      <c r="H170" s="17"/>
      <c r="I170" s="16"/>
      <c r="J170" s="16"/>
      <c r="K170" s="16"/>
      <c r="L170" s="16"/>
      <c r="M170" s="16"/>
      <c r="N170" s="16"/>
      <c r="O170" s="16"/>
      <c r="P170" s="18"/>
    </row>
    <row r="171" spans="1:16" s="45" customFormat="1" ht="15">
      <c r="A171" s="176"/>
      <c r="B171" s="177"/>
      <c r="C171" s="208" t="s">
        <v>256</v>
      </c>
      <c r="D171" s="181"/>
      <c r="E171" s="184"/>
      <c r="F171" s="15"/>
      <c r="G171" s="16"/>
      <c r="H171" s="17"/>
      <c r="I171" s="16"/>
      <c r="J171" s="16"/>
      <c r="K171" s="16"/>
      <c r="L171" s="16"/>
      <c r="M171" s="16"/>
      <c r="N171" s="16"/>
      <c r="O171" s="16"/>
      <c r="P171" s="18"/>
    </row>
    <row r="172" spans="1:16" s="45" customFormat="1" ht="38.25">
      <c r="A172" s="176">
        <v>1</v>
      </c>
      <c r="B172" s="177"/>
      <c r="C172" s="183" t="s">
        <v>257</v>
      </c>
      <c r="D172" s="181" t="s">
        <v>31</v>
      </c>
      <c r="E172" s="226">
        <v>1375.5</v>
      </c>
      <c r="F172" s="225"/>
      <c r="G172" s="225"/>
      <c r="H172" s="225"/>
      <c r="I172" s="225"/>
      <c r="J172" s="225"/>
      <c r="K172" s="225"/>
      <c r="L172" s="225"/>
      <c r="M172" s="225"/>
      <c r="N172" s="225"/>
      <c r="O172" s="225"/>
      <c r="P172" s="225"/>
    </row>
    <row r="173" spans="1:16" s="45" customFormat="1" ht="12.75">
      <c r="A173" s="176">
        <v>2</v>
      </c>
      <c r="B173" s="177"/>
      <c r="C173" s="185" t="s">
        <v>258</v>
      </c>
      <c r="D173" s="181" t="s">
        <v>31</v>
      </c>
      <c r="E173" s="184">
        <v>1375.5</v>
      </c>
      <c r="F173" s="15"/>
      <c r="G173" s="16"/>
      <c r="H173" s="17"/>
      <c r="I173" s="16"/>
      <c r="J173" s="16"/>
      <c r="K173" s="16"/>
      <c r="L173" s="16"/>
      <c r="M173" s="16"/>
      <c r="N173" s="16"/>
      <c r="O173" s="16"/>
      <c r="P173" s="18"/>
    </row>
    <row r="174" spans="1:16" s="45" customFormat="1" ht="12.75">
      <c r="A174" s="176"/>
      <c r="B174" s="177"/>
      <c r="C174" s="185" t="s">
        <v>462</v>
      </c>
      <c r="D174" s="181" t="s">
        <v>47</v>
      </c>
      <c r="E174" s="184">
        <f>E173*0.3</f>
        <v>412.65</v>
      </c>
      <c r="F174" s="15"/>
      <c r="G174" s="16"/>
      <c r="H174" s="17"/>
      <c r="I174" s="16"/>
      <c r="J174" s="16"/>
      <c r="K174" s="16"/>
      <c r="L174" s="16"/>
      <c r="M174" s="16"/>
      <c r="N174" s="16"/>
      <c r="O174" s="16"/>
      <c r="P174" s="18"/>
    </row>
    <row r="175" spans="1:16" s="45" customFormat="1" ht="38.25">
      <c r="A175" s="176">
        <v>3</v>
      </c>
      <c r="B175" s="177"/>
      <c r="C175" s="185" t="s">
        <v>513</v>
      </c>
      <c r="D175" s="181" t="s">
        <v>259</v>
      </c>
      <c r="E175" s="184">
        <v>1375.5</v>
      </c>
      <c r="F175" s="15"/>
      <c r="G175" s="16"/>
      <c r="H175" s="17"/>
      <c r="I175" s="16"/>
      <c r="J175" s="16"/>
      <c r="K175" s="16"/>
      <c r="L175" s="16"/>
      <c r="M175" s="16"/>
      <c r="N175" s="16"/>
      <c r="O175" s="16"/>
      <c r="P175" s="18"/>
    </row>
    <row r="176" spans="1:16" s="45" customFormat="1" ht="12.75">
      <c r="A176" s="176">
        <v>4</v>
      </c>
      <c r="B176" s="177"/>
      <c r="C176" s="185" t="s">
        <v>260</v>
      </c>
      <c r="D176" s="181" t="s">
        <v>31</v>
      </c>
      <c r="E176" s="184">
        <v>1375.5</v>
      </c>
      <c r="F176" s="15"/>
      <c r="G176" s="16"/>
      <c r="H176" s="17"/>
      <c r="I176" s="16"/>
      <c r="J176" s="16"/>
      <c r="K176" s="16"/>
      <c r="L176" s="16"/>
      <c r="M176" s="16"/>
      <c r="N176" s="16"/>
      <c r="O176" s="16"/>
      <c r="P176" s="18"/>
    </row>
    <row r="177" spans="1:16" s="45" customFormat="1" ht="25.5">
      <c r="A177" s="176"/>
      <c r="B177" s="177"/>
      <c r="C177" s="185" t="s">
        <v>463</v>
      </c>
      <c r="D177" s="181" t="s">
        <v>48</v>
      </c>
      <c r="E177" s="184">
        <f>1*E176</f>
        <v>1375.5</v>
      </c>
      <c r="F177" s="15"/>
      <c r="G177" s="16"/>
      <c r="H177" s="17"/>
      <c r="I177" s="16"/>
      <c r="J177" s="16"/>
      <c r="K177" s="16"/>
      <c r="L177" s="16"/>
      <c r="M177" s="16"/>
      <c r="N177" s="16"/>
      <c r="O177" s="16"/>
      <c r="P177" s="18"/>
    </row>
    <row r="178" spans="1:16" s="45" customFormat="1" ht="76.5">
      <c r="A178" s="176">
        <v>5</v>
      </c>
      <c r="B178" s="177"/>
      <c r="C178" s="185" t="s">
        <v>261</v>
      </c>
      <c r="D178" s="181" t="s">
        <v>69</v>
      </c>
      <c r="E178" s="184">
        <v>220.5</v>
      </c>
      <c r="F178" s="15"/>
      <c r="G178" s="16"/>
      <c r="H178" s="17"/>
      <c r="I178" s="16"/>
      <c r="J178" s="16"/>
      <c r="K178" s="16"/>
      <c r="L178" s="16"/>
      <c r="M178" s="16"/>
      <c r="N178" s="16"/>
      <c r="O178" s="16"/>
      <c r="P178" s="18"/>
    </row>
    <row r="179" spans="1:16" s="45" customFormat="1" ht="25.5">
      <c r="A179" s="176">
        <v>6</v>
      </c>
      <c r="B179" s="177"/>
      <c r="C179" s="183" t="s">
        <v>262</v>
      </c>
      <c r="D179" s="181" t="s">
        <v>69</v>
      </c>
      <c r="E179" s="184">
        <v>152.3</v>
      </c>
      <c r="F179" s="15"/>
      <c r="G179" s="16"/>
      <c r="H179" s="17"/>
      <c r="I179" s="16"/>
      <c r="J179" s="16"/>
      <c r="K179" s="16"/>
      <c r="L179" s="16"/>
      <c r="M179" s="16"/>
      <c r="N179" s="16"/>
      <c r="O179" s="16"/>
      <c r="P179" s="18"/>
    </row>
    <row r="180" spans="1:16" s="45" customFormat="1" ht="12.75">
      <c r="A180" s="176">
        <v>7</v>
      </c>
      <c r="B180" s="177"/>
      <c r="C180" s="183" t="s">
        <v>263</v>
      </c>
      <c r="D180" s="181" t="s">
        <v>69</v>
      </c>
      <c r="E180" s="184">
        <v>320.5</v>
      </c>
      <c r="F180" s="15"/>
      <c r="G180" s="16"/>
      <c r="H180" s="17"/>
      <c r="I180" s="16"/>
      <c r="J180" s="16"/>
      <c r="K180" s="16"/>
      <c r="L180" s="16"/>
      <c r="M180" s="16"/>
      <c r="N180" s="16"/>
      <c r="O180" s="16"/>
      <c r="P180" s="18"/>
    </row>
    <row r="181" spans="1:16" s="45" customFormat="1" ht="12.75">
      <c r="A181" s="176">
        <v>8</v>
      </c>
      <c r="B181" s="177"/>
      <c r="C181" s="183" t="s">
        <v>155</v>
      </c>
      <c r="D181" s="181" t="s">
        <v>44</v>
      </c>
      <c r="E181" s="182">
        <v>21</v>
      </c>
      <c r="F181" s="15"/>
      <c r="G181" s="16"/>
      <c r="H181" s="17"/>
      <c r="I181" s="16"/>
      <c r="J181" s="16"/>
      <c r="K181" s="16"/>
      <c r="L181" s="16"/>
      <c r="M181" s="16"/>
      <c r="N181" s="16"/>
      <c r="O181" s="16"/>
      <c r="P181" s="18"/>
    </row>
    <row r="182" spans="1:16" s="45" customFormat="1" ht="12.75">
      <c r="A182" s="176">
        <v>9</v>
      </c>
      <c r="B182" s="177"/>
      <c r="C182" s="183" t="s">
        <v>264</v>
      </c>
      <c r="D182" s="181" t="s">
        <v>44</v>
      </c>
      <c r="E182" s="184">
        <v>1</v>
      </c>
      <c r="F182" s="15"/>
      <c r="G182" s="16"/>
      <c r="H182" s="17"/>
      <c r="I182" s="16"/>
      <c r="J182" s="16"/>
      <c r="K182" s="16"/>
      <c r="L182" s="16"/>
      <c r="M182" s="16"/>
      <c r="N182" s="16"/>
      <c r="O182" s="16"/>
      <c r="P182" s="18"/>
    </row>
    <row r="183" spans="1:16" s="45" customFormat="1" ht="12.75">
      <c r="A183" s="176">
        <v>10</v>
      </c>
      <c r="B183" s="177"/>
      <c r="C183" s="183" t="s">
        <v>265</v>
      </c>
      <c r="D183" s="181" t="s">
        <v>44</v>
      </c>
      <c r="E183" s="184">
        <v>2</v>
      </c>
      <c r="F183" s="15"/>
      <c r="G183" s="16"/>
      <c r="H183" s="17"/>
      <c r="I183" s="16"/>
      <c r="J183" s="16"/>
      <c r="K183" s="16"/>
      <c r="L183" s="16"/>
      <c r="M183" s="16"/>
      <c r="N183" s="16"/>
      <c r="O183" s="16"/>
      <c r="P183" s="18"/>
    </row>
    <row r="184" spans="1:16" s="45" customFormat="1" ht="12.75">
      <c r="A184" s="176">
        <v>11</v>
      </c>
      <c r="B184" s="177"/>
      <c r="C184" s="183" t="s">
        <v>266</v>
      </c>
      <c r="D184" s="181" t="s">
        <v>44</v>
      </c>
      <c r="E184" s="184">
        <v>1</v>
      </c>
      <c r="F184" s="15"/>
      <c r="G184" s="16"/>
      <c r="H184" s="17"/>
      <c r="I184" s="16"/>
      <c r="J184" s="16"/>
      <c r="K184" s="16"/>
      <c r="L184" s="16"/>
      <c r="M184" s="16"/>
      <c r="N184" s="16"/>
      <c r="O184" s="16"/>
      <c r="P184" s="18"/>
    </row>
    <row r="185" spans="1:16" s="45" customFormat="1" ht="38.25">
      <c r="A185" s="176">
        <v>12</v>
      </c>
      <c r="B185" s="177"/>
      <c r="C185" s="185" t="s">
        <v>267</v>
      </c>
      <c r="D185" s="181" t="s">
        <v>44</v>
      </c>
      <c r="E185" s="184">
        <v>34</v>
      </c>
      <c r="F185" s="15"/>
      <c r="G185" s="16"/>
      <c r="H185" s="17"/>
      <c r="I185" s="16"/>
      <c r="J185" s="16"/>
      <c r="K185" s="16"/>
      <c r="L185" s="16"/>
      <c r="M185" s="16"/>
      <c r="N185" s="16"/>
      <c r="O185" s="16"/>
      <c r="P185" s="18"/>
    </row>
    <row r="186" spans="1:16" s="45" customFormat="1" ht="15">
      <c r="A186" s="176"/>
      <c r="B186" s="177"/>
      <c r="C186" s="210" t="s">
        <v>268</v>
      </c>
      <c r="D186" s="181"/>
      <c r="E186" s="184"/>
      <c r="F186" s="15"/>
      <c r="G186" s="16"/>
      <c r="H186" s="17"/>
      <c r="I186" s="16"/>
      <c r="J186" s="16"/>
      <c r="K186" s="16"/>
      <c r="L186" s="16"/>
      <c r="M186" s="16"/>
      <c r="N186" s="16"/>
      <c r="O186" s="16"/>
      <c r="P186" s="18"/>
    </row>
    <row r="187" spans="1:16" s="45" customFormat="1" ht="12.75">
      <c r="A187" s="176">
        <v>1</v>
      </c>
      <c r="B187" s="177"/>
      <c r="C187" s="185" t="s">
        <v>183</v>
      </c>
      <c r="D187" s="181" t="s">
        <v>31</v>
      </c>
      <c r="E187" s="184">
        <v>194</v>
      </c>
      <c r="F187" s="15"/>
      <c r="G187" s="16"/>
      <c r="H187" s="17"/>
      <c r="I187" s="16"/>
      <c r="J187" s="16"/>
      <c r="K187" s="16"/>
      <c r="L187" s="16"/>
      <c r="M187" s="16"/>
      <c r="N187" s="16"/>
      <c r="O187" s="16"/>
      <c r="P187" s="18"/>
    </row>
    <row r="188" spans="1:16" s="45" customFormat="1" ht="12.75">
      <c r="A188" s="176"/>
      <c r="B188" s="177"/>
      <c r="C188" s="185" t="s">
        <v>269</v>
      </c>
      <c r="D188" s="181" t="s">
        <v>31</v>
      </c>
      <c r="E188" s="184">
        <f>E187*1.05</f>
        <v>203.70000000000002</v>
      </c>
      <c r="F188" s="15"/>
      <c r="G188" s="16"/>
      <c r="H188" s="17"/>
      <c r="I188" s="16"/>
      <c r="J188" s="16"/>
      <c r="K188" s="16"/>
      <c r="L188" s="16"/>
      <c r="M188" s="16"/>
      <c r="N188" s="16"/>
      <c r="O188" s="16"/>
      <c r="P188" s="18"/>
    </row>
    <row r="189" spans="1:16" s="45" customFormat="1" ht="25.5">
      <c r="A189" s="176"/>
      <c r="B189" s="177"/>
      <c r="C189" s="185" t="s">
        <v>464</v>
      </c>
      <c r="D189" s="181" t="s">
        <v>44</v>
      </c>
      <c r="E189" s="184">
        <v>1</v>
      </c>
      <c r="F189" s="15"/>
      <c r="G189" s="16"/>
      <c r="H189" s="17"/>
      <c r="I189" s="16"/>
      <c r="J189" s="16"/>
      <c r="K189" s="16"/>
      <c r="L189" s="16"/>
      <c r="M189" s="16"/>
      <c r="N189" s="16"/>
      <c r="O189" s="16"/>
      <c r="P189" s="18"/>
    </row>
    <row r="190" spans="1:16" s="45" customFormat="1" ht="12.75">
      <c r="A190" s="176">
        <v>2</v>
      </c>
      <c r="B190" s="177"/>
      <c r="C190" s="185" t="s">
        <v>270</v>
      </c>
      <c r="D190" s="181" t="s">
        <v>31</v>
      </c>
      <c r="E190" s="184">
        <v>194</v>
      </c>
      <c r="F190" s="15"/>
      <c r="G190" s="16"/>
      <c r="H190" s="17"/>
      <c r="I190" s="16"/>
      <c r="J190" s="16"/>
      <c r="K190" s="16"/>
      <c r="L190" s="16"/>
      <c r="M190" s="16"/>
      <c r="N190" s="16"/>
      <c r="O190" s="16"/>
      <c r="P190" s="18"/>
    </row>
    <row r="191" spans="1:16" s="45" customFormat="1" ht="25.5">
      <c r="A191" s="176"/>
      <c r="B191" s="177"/>
      <c r="C191" s="185" t="s">
        <v>465</v>
      </c>
      <c r="D191" s="181" t="s">
        <v>31</v>
      </c>
      <c r="E191" s="184">
        <f>1.04*E190</f>
        <v>201.76000000000002</v>
      </c>
      <c r="F191" s="15"/>
      <c r="G191" s="16"/>
      <c r="H191" s="17"/>
      <c r="I191" s="16"/>
      <c r="J191" s="16"/>
      <c r="K191" s="16"/>
      <c r="L191" s="16"/>
      <c r="M191" s="16"/>
      <c r="N191" s="16"/>
      <c r="O191" s="16"/>
      <c r="P191" s="18"/>
    </row>
    <row r="192" spans="1:16" s="45" customFormat="1" ht="12.75">
      <c r="A192" s="176">
        <v>3</v>
      </c>
      <c r="B192" s="177"/>
      <c r="C192" s="185" t="s">
        <v>270</v>
      </c>
      <c r="D192" s="181" t="s">
        <v>31</v>
      </c>
      <c r="E192" s="184">
        <v>194</v>
      </c>
      <c r="F192" s="15"/>
      <c r="G192" s="16"/>
      <c r="H192" s="17"/>
      <c r="I192" s="16"/>
      <c r="J192" s="16"/>
      <c r="K192" s="16"/>
      <c r="L192" s="16"/>
      <c r="M192" s="16"/>
      <c r="N192" s="16"/>
      <c r="O192" s="16"/>
      <c r="P192" s="18"/>
    </row>
    <row r="193" spans="1:16" s="45" customFormat="1" ht="25.5">
      <c r="A193" s="176"/>
      <c r="B193" s="177"/>
      <c r="C193" s="185" t="s">
        <v>466</v>
      </c>
      <c r="D193" s="181" t="s">
        <v>31</v>
      </c>
      <c r="E193" s="184">
        <f>1.04*E192</f>
        <v>201.76000000000002</v>
      </c>
      <c r="F193" s="15"/>
      <c r="G193" s="16"/>
      <c r="H193" s="17"/>
      <c r="I193" s="16"/>
      <c r="J193" s="16"/>
      <c r="K193" s="16"/>
      <c r="L193" s="16"/>
      <c r="M193" s="16"/>
      <c r="N193" s="16"/>
      <c r="O193" s="16"/>
      <c r="P193" s="18"/>
    </row>
    <row r="194" spans="1:16" s="45" customFormat="1" ht="12.75">
      <c r="A194" s="179">
        <v>4</v>
      </c>
      <c r="B194" s="178"/>
      <c r="C194" s="185" t="s">
        <v>270</v>
      </c>
      <c r="D194" s="186" t="s">
        <v>31</v>
      </c>
      <c r="E194" s="184">
        <v>194</v>
      </c>
      <c r="F194" s="15"/>
      <c r="G194" s="16"/>
      <c r="H194" s="17"/>
      <c r="I194" s="16"/>
      <c r="J194" s="16"/>
      <c r="K194" s="16"/>
      <c r="L194" s="16"/>
      <c r="M194" s="16"/>
      <c r="N194" s="16"/>
      <c r="O194" s="16"/>
      <c r="P194" s="18"/>
    </row>
    <row r="195" spans="1:16" s="45" customFormat="1" ht="25.5">
      <c r="A195" s="179"/>
      <c r="B195" s="178"/>
      <c r="C195" s="185" t="s">
        <v>467</v>
      </c>
      <c r="D195" s="186" t="s">
        <v>31</v>
      </c>
      <c r="E195" s="184">
        <f>1.04*E194</f>
        <v>201.76000000000002</v>
      </c>
      <c r="F195" s="15"/>
      <c r="G195" s="16"/>
      <c r="H195" s="17"/>
      <c r="I195" s="16"/>
      <c r="J195" s="16"/>
      <c r="K195" s="16"/>
      <c r="L195" s="16"/>
      <c r="M195" s="16"/>
      <c r="N195" s="16"/>
      <c r="O195" s="16"/>
      <c r="P195" s="18"/>
    </row>
    <row r="196" spans="1:16" s="45" customFormat="1" ht="12.75">
      <c r="A196" s="179">
        <v>5</v>
      </c>
      <c r="B196" s="178"/>
      <c r="C196" s="185" t="s">
        <v>154</v>
      </c>
      <c r="D196" s="186" t="s">
        <v>31</v>
      </c>
      <c r="E196" s="184">
        <v>194</v>
      </c>
      <c r="F196" s="15"/>
      <c r="G196" s="16"/>
      <c r="H196" s="17"/>
      <c r="I196" s="16"/>
      <c r="J196" s="16"/>
      <c r="K196" s="16"/>
      <c r="L196" s="16"/>
      <c r="M196" s="16"/>
      <c r="N196" s="16"/>
      <c r="O196" s="16"/>
      <c r="P196" s="18"/>
    </row>
    <row r="197" spans="1:16" s="45" customFormat="1" ht="25.5">
      <c r="A197" s="179"/>
      <c r="B197" s="178"/>
      <c r="C197" s="185" t="s">
        <v>271</v>
      </c>
      <c r="D197" s="186" t="s">
        <v>31</v>
      </c>
      <c r="E197" s="184">
        <f>E196*1.08</f>
        <v>209.52</v>
      </c>
      <c r="F197" s="15"/>
      <c r="G197" s="16"/>
      <c r="H197" s="17"/>
      <c r="I197" s="16"/>
      <c r="J197" s="16"/>
      <c r="K197" s="16"/>
      <c r="L197" s="16"/>
      <c r="M197" s="16"/>
      <c r="N197" s="16"/>
      <c r="O197" s="16"/>
      <c r="P197" s="18"/>
    </row>
    <row r="198" spans="1:16" s="45" customFormat="1" ht="38.25">
      <c r="A198" s="179"/>
      <c r="B198" s="178"/>
      <c r="C198" s="185" t="s">
        <v>272</v>
      </c>
      <c r="D198" s="186" t="s">
        <v>31</v>
      </c>
      <c r="E198" s="184">
        <f>E196*1.08</f>
        <v>209.52</v>
      </c>
      <c r="F198" s="15"/>
      <c r="G198" s="16"/>
      <c r="H198" s="17"/>
      <c r="I198" s="16"/>
      <c r="J198" s="16"/>
      <c r="K198" s="16"/>
      <c r="L198" s="16"/>
      <c r="M198" s="16"/>
      <c r="N198" s="16"/>
      <c r="O198" s="16"/>
      <c r="P198" s="18"/>
    </row>
    <row r="199" spans="1:16" s="45" customFormat="1" ht="12.75">
      <c r="A199" s="179"/>
      <c r="B199" s="178"/>
      <c r="C199" s="185" t="s">
        <v>273</v>
      </c>
      <c r="D199" s="186" t="s">
        <v>31</v>
      </c>
      <c r="E199" s="184">
        <f>E196</f>
        <v>194</v>
      </c>
      <c r="F199" s="15"/>
      <c r="G199" s="16"/>
      <c r="H199" s="17"/>
      <c r="I199" s="16"/>
      <c r="J199" s="16"/>
      <c r="K199" s="16"/>
      <c r="L199" s="16"/>
      <c r="M199" s="16"/>
      <c r="N199" s="16"/>
      <c r="O199" s="16"/>
      <c r="P199" s="18"/>
    </row>
    <row r="200" spans="1:16" s="45" customFormat="1" ht="12.75">
      <c r="A200" s="179">
        <v>6</v>
      </c>
      <c r="B200" s="178"/>
      <c r="C200" s="185" t="s">
        <v>274</v>
      </c>
      <c r="D200" s="186" t="s">
        <v>45</v>
      </c>
      <c r="E200" s="184">
        <v>2</v>
      </c>
      <c r="F200" s="15"/>
      <c r="G200" s="16"/>
      <c r="H200" s="17"/>
      <c r="I200" s="16"/>
      <c r="J200" s="16"/>
      <c r="K200" s="16"/>
      <c r="L200" s="16"/>
      <c r="M200" s="16"/>
      <c r="N200" s="16"/>
      <c r="O200" s="16"/>
      <c r="P200" s="18"/>
    </row>
    <row r="201" spans="1:16" s="45" customFormat="1" ht="12.75">
      <c r="A201" s="179"/>
      <c r="B201" s="178"/>
      <c r="C201" s="185" t="s">
        <v>275</v>
      </c>
      <c r="D201" s="186" t="s">
        <v>45</v>
      </c>
      <c r="E201" s="184">
        <f>E200</f>
        <v>2</v>
      </c>
      <c r="F201" s="15"/>
      <c r="G201" s="16"/>
      <c r="H201" s="17"/>
      <c r="I201" s="16"/>
      <c r="J201" s="16"/>
      <c r="K201" s="16"/>
      <c r="L201" s="16"/>
      <c r="M201" s="16"/>
      <c r="N201" s="16"/>
      <c r="O201" s="16"/>
      <c r="P201" s="18"/>
    </row>
    <row r="202" spans="1:16" s="45" customFormat="1" ht="12.75">
      <c r="A202" s="179"/>
      <c r="B202" s="178"/>
      <c r="C202" s="185" t="s">
        <v>276</v>
      </c>
      <c r="D202" s="186" t="s">
        <v>48</v>
      </c>
      <c r="E202" s="184">
        <f>E201*12.98</f>
        <v>25.96</v>
      </c>
      <c r="F202" s="15"/>
      <c r="G202" s="16"/>
      <c r="H202" s="17"/>
      <c r="I202" s="16"/>
      <c r="J202" s="16"/>
      <c r="K202" s="16"/>
      <c r="L202" s="16"/>
      <c r="M202" s="16"/>
      <c r="N202" s="16"/>
      <c r="O202" s="16"/>
      <c r="P202" s="18"/>
    </row>
    <row r="203" spans="1:16" s="45" customFormat="1" ht="12.75">
      <c r="A203" s="179">
        <v>7</v>
      </c>
      <c r="B203" s="178"/>
      <c r="C203" s="185" t="s">
        <v>277</v>
      </c>
      <c r="D203" s="186" t="s">
        <v>44</v>
      </c>
      <c r="E203" s="184">
        <v>21</v>
      </c>
      <c r="F203" s="15"/>
      <c r="G203" s="16"/>
      <c r="H203" s="17"/>
      <c r="I203" s="16"/>
      <c r="J203" s="16"/>
      <c r="K203" s="16"/>
      <c r="L203" s="16"/>
      <c r="M203" s="16"/>
      <c r="N203" s="16"/>
      <c r="O203" s="16"/>
      <c r="P203" s="18"/>
    </row>
    <row r="204" spans="1:16" s="45" customFormat="1" ht="25.5">
      <c r="A204" s="179">
        <v>8</v>
      </c>
      <c r="B204" s="178"/>
      <c r="C204" s="185" t="s">
        <v>278</v>
      </c>
      <c r="D204" s="186" t="s">
        <v>69</v>
      </c>
      <c r="E204" s="184">
        <v>146</v>
      </c>
      <c r="F204" s="15"/>
      <c r="G204" s="227"/>
      <c r="H204" s="227"/>
      <c r="I204" s="227"/>
      <c r="J204" s="227"/>
      <c r="K204" s="227"/>
      <c r="L204" s="227"/>
      <c r="M204" s="227"/>
      <c r="N204" s="227"/>
      <c r="O204" s="227"/>
      <c r="P204" s="18"/>
    </row>
    <row r="205" spans="1:16" s="45" customFormat="1" ht="12.75">
      <c r="A205" s="179">
        <v>9</v>
      </c>
      <c r="B205" s="178"/>
      <c r="C205" s="185" t="s">
        <v>279</v>
      </c>
      <c r="D205" s="186" t="s">
        <v>69</v>
      </c>
      <c r="E205" s="184">
        <v>146</v>
      </c>
      <c r="F205" s="15"/>
      <c r="G205" s="227"/>
      <c r="H205" s="227"/>
      <c r="I205" s="227"/>
      <c r="J205" s="227"/>
      <c r="K205" s="227"/>
      <c r="L205" s="227"/>
      <c r="M205" s="227"/>
      <c r="N205" s="227"/>
      <c r="O205" s="227"/>
      <c r="P205" s="18"/>
    </row>
    <row r="206" spans="1:16" s="45" customFormat="1" ht="12.75">
      <c r="A206" s="179"/>
      <c r="B206" s="178"/>
      <c r="C206" s="185" t="s">
        <v>280</v>
      </c>
      <c r="D206" s="186" t="s">
        <v>69</v>
      </c>
      <c r="E206" s="184">
        <f>E205*1.05</f>
        <v>153.3</v>
      </c>
      <c r="F206" s="15"/>
      <c r="G206" s="227"/>
      <c r="H206" s="227"/>
      <c r="I206" s="227"/>
      <c r="J206" s="227"/>
      <c r="K206" s="227"/>
      <c r="L206" s="227"/>
      <c r="M206" s="227"/>
      <c r="N206" s="227"/>
      <c r="O206" s="227"/>
      <c r="P206" s="18"/>
    </row>
    <row r="207" spans="1:16" s="45" customFormat="1" ht="12.75">
      <c r="A207" s="179">
        <v>10</v>
      </c>
      <c r="B207" s="178"/>
      <c r="C207" s="185" t="s">
        <v>281</v>
      </c>
      <c r="D207" s="186" t="s">
        <v>69</v>
      </c>
      <c r="E207" s="184">
        <v>171</v>
      </c>
      <c r="F207" s="15"/>
      <c r="G207" s="227"/>
      <c r="H207" s="227"/>
      <c r="I207" s="227"/>
      <c r="J207" s="227"/>
      <c r="K207" s="227"/>
      <c r="L207" s="227"/>
      <c r="M207" s="227"/>
      <c r="N207" s="227"/>
      <c r="O207" s="227"/>
      <c r="P207" s="18"/>
    </row>
    <row r="208" spans="1:16" s="45" customFormat="1" ht="12.75">
      <c r="A208" s="179"/>
      <c r="B208" s="178"/>
      <c r="C208" s="185" t="s">
        <v>282</v>
      </c>
      <c r="D208" s="186" t="s">
        <v>69</v>
      </c>
      <c r="E208" s="184">
        <f>E207*1.05</f>
        <v>179.55</v>
      </c>
      <c r="F208" s="15"/>
      <c r="G208" s="16"/>
      <c r="H208" s="17"/>
      <c r="I208" s="16"/>
      <c r="J208" s="16"/>
      <c r="K208" s="16"/>
      <c r="L208" s="16"/>
      <c r="M208" s="16"/>
      <c r="N208" s="16"/>
      <c r="O208" s="16"/>
      <c r="P208" s="18"/>
    </row>
    <row r="209" spans="1:16" s="45" customFormat="1" ht="38.25">
      <c r="A209" s="179">
        <v>11</v>
      </c>
      <c r="B209" s="178"/>
      <c r="C209" s="185" t="s">
        <v>283</v>
      </c>
      <c r="D209" s="186" t="s">
        <v>44</v>
      </c>
      <c r="E209" s="184">
        <v>7</v>
      </c>
      <c r="F209" s="15"/>
      <c r="G209" s="16"/>
      <c r="H209" s="17"/>
      <c r="I209" s="16"/>
      <c r="J209" s="16"/>
      <c r="K209" s="16"/>
      <c r="L209" s="16"/>
      <c r="M209" s="16"/>
      <c r="N209" s="16"/>
      <c r="O209" s="16"/>
      <c r="P209" s="18"/>
    </row>
    <row r="210" spans="1:16" s="45" customFormat="1" ht="25.5">
      <c r="A210" s="179">
        <v>11</v>
      </c>
      <c r="B210" s="178"/>
      <c r="C210" s="185" t="s">
        <v>284</v>
      </c>
      <c r="D210" s="186" t="s">
        <v>44</v>
      </c>
      <c r="E210" s="184">
        <v>11</v>
      </c>
      <c r="F210" s="228"/>
      <c r="G210" s="228"/>
      <c r="H210" s="228"/>
      <c r="I210" s="228"/>
      <c r="J210" s="228"/>
      <c r="K210" s="228"/>
      <c r="L210" s="228"/>
      <c r="M210" s="228"/>
      <c r="N210" s="228"/>
      <c r="O210" s="228"/>
      <c r="P210" s="228"/>
    </row>
    <row r="211" spans="1:16" s="45" customFormat="1" ht="25.5">
      <c r="A211" s="179">
        <v>12</v>
      </c>
      <c r="B211" s="178"/>
      <c r="C211" s="185" t="s">
        <v>285</v>
      </c>
      <c r="D211" s="186" t="s">
        <v>44</v>
      </c>
      <c r="E211" s="184">
        <v>2</v>
      </c>
      <c r="F211" s="15"/>
      <c r="G211" s="16"/>
      <c r="H211" s="17"/>
      <c r="I211" s="16"/>
      <c r="J211" s="16"/>
      <c r="K211" s="16"/>
      <c r="L211" s="16"/>
      <c r="M211" s="16"/>
      <c r="N211" s="16"/>
      <c r="O211" s="16"/>
      <c r="P211" s="18"/>
    </row>
    <row r="212" spans="1:16" s="45" customFormat="1" ht="15">
      <c r="A212" s="179"/>
      <c r="B212" s="178"/>
      <c r="C212" s="210" t="s">
        <v>286</v>
      </c>
      <c r="D212" s="186"/>
      <c r="E212" s="184"/>
      <c r="F212" s="15"/>
      <c r="G212" s="16"/>
      <c r="H212" s="17"/>
      <c r="I212" s="16"/>
      <c r="J212" s="16"/>
      <c r="K212" s="16"/>
      <c r="L212" s="16"/>
      <c r="M212" s="16"/>
      <c r="N212" s="16"/>
      <c r="O212" s="16"/>
      <c r="P212" s="18"/>
    </row>
    <row r="213" spans="1:16" s="45" customFormat="1" ht="12.75">
      <c r="A213" s="179">
        <v>1</v>
      </c>
      <c r="B213" s="178"/>
      <c r="C213" s="185" t="s">
        <v>274</v>
      </c>
      <c r="D213" s="186" t="s">
        <v>45</v>
      </c>
      <c r="E213" s="184">
        <v>0.6</v>
      </c>
      <c r="F213" s="15"/>
      <c r="G213" s="16"/>
      <c r="H213" s="17"/>
      <c r="I213" s="16"/>
      <c r="J213" s="16"/>
      <c r="K213" s="16"/>
      <c r="L213" s="16"/>
      <c r="M213" s="16"/>
      <c r="N213" s="16"/>
      <c r="O213" s="16"/>
      <c r="P213" s="18"/>
    </row>
    <row r="214" spans="1:16" s="45" customFormat="1" ht="12.75">
      <c r="A214" s="179"/>
      <c r="B214" s="178"/>
      <c r="C214" s="185" t="s">
        <v>275</v>
      </c>
      <c r="D214" s="186" t="s">
        <v>45</v>
      </c>
      <c r="E214" s="184">
        <f>E213</f>
        <v>0.6</v>
      </c>
      <c r="F214" s="15"/>
      <c r="G214" s="16"/>
      <c r="H214" s="17"/>
      <c r="I214" s="16"/>
      <c r="J214" s="16"/>
      <c r="K214" s="16"/>
      <c r="L214" s="16"/>
      <c r="M214" s="16"/>
      <c r="N214" s="16"/>
      <c r="O214" s="16"/>
      <c r="P214" s="18"/>
    </row>
    <row r="215" spans="1:16" s="45" customFormat="1" ht="12.75">
      <c r="A215" s="179"/>
      <c r="B215" s="178"/>
      <c r="C215" s="185" t="s">
        <v>276</v>
      </c>
      <c r="D215" s="186" t="s">
        <v>48</v>
      </c>
      <c r="E215" s="184">
        <f>E214*12.98</f>
        <v>7.788</v>
      </c>
      <c r="F215" s="15"/>
      <c r="G215" s="16"/>
      <c r="H215" s="17"/>
      <c r="I215" s="16"/>
      <c r="J215" s="16"/>
      <c r="K215" s="16"/>
      <c r="L215" s="16"/>
      <c r="M215" s="16"/>
      <c r="N215" s="16"/>
      <c r="O215" s="16"/>
      <c r="P215" s="18"/>
    </row>
    <row r="216" spans="1:16" s="45" customFormat="1" ht="76.5">
      <c r="A216" s="179">
        <v>2</v>
      </c>
      <c r="B216" s="178"/>
      <c r="C216" s="185" t="s">
        <v>287</v>
      </c>
      <c r="D216" s="186" t="s">
        <v>69</v>
      </c>
      <c r="E216" s="184">
        <v>11.3</v>
      </c>
      <c r="F216" s="15"/>
      <c r="G216" s="16"/>
      <c r="H216" s="17"/>
      <c r="I216" s="16"/>
      <c r="J216" s="16"/>
      <c r="K216" s="16"/>
      <c r="L216" s="16"/>
      <c r="M216" s="16"/>
      <c r="N216" s="16"/>
      <c r="O216" s="16"/>
      <c r="P216" s="18"/>
    </row>
    <row r="217" spans="1:16" s="45" customFormat="1" ht="12.75">
      <c r="A217" s="179">
        <v>3</v>
      </c>
      <c r="B217" s="178"/>
      <c r="C217" s="185" t="s">
        <v>270</v>
      </c>
      <c r="D217" s="186" t="s">
        <v>31</v>
      </c>
      <c r="E217" s="184">
        <v>5.6</v>
      </c>
      <c r="F217" s="15"/>
      <c r="G217" s="16"/>
      <c r="H217" s="17"/>
      <c r="I217" s="16"/>
      <c r="J217" s="16"/>
      <c r="K217" s="16"/>
      <c r="L217" s="16"/>
      <c r="M217" s="16"/>
      <c r="N217" s="16"/>
      <c r="O217" s="16"/>
      <c r="P217" s="18"/>
    </row>
    <row r="218" spans="1:16" s="45" customFormat="1" ht="25.5">
      <c r="A218" s="179"/>
      <c r="B218" s="178"/>
      <c r="C218" s="185" t="s">
        <v>468</v>
      </c>
      <c r="D218" s="186" t="s">
        <v>31</v>
      </c>
      <c r="E218" s="184">
        <f>1.04*E217</f>
        <v>5.824</v>
      </c>
      <c r="F218" s="15"/>
      <c r="G218" s="16"/>
      <c r="H218" s="17"/>
      <c r="I218" s="16"/>
      <c r="J218" s="16"/>
      <c r="K218" s="16"/>
      <c r="L218" s="16"/>
      <c r="M218" s="16"/>
      <c r="N218" s="16"/>
      <c r="O218" s="16"/>
      <c r="P218" s="18"/>
    </row>
    <row r="219" spans="1:16" s="45" customFormat="1" ht="12.75">
      <c r="A219" s="176">
        <v>4</v>
      </c>
      <c r="B219" s="177"/>
      <c r="C219" s="183" t="s">
        <v>154</v>
      </c>
      <c r="D219" s="181" t="s">
        <v>31</v>
      </c>
      <c r="E219" s="184">
        <v>5.6</v>
      </c>
      <c r="F219" s="15"/>
      <c r="G219" s="16"/>
      <c r="H219" s="17"/>
      <c r="I219" s="16"/>
      <c r="J219" s="16"/>
      <c r="K219" s="16"/>
      <c r="L219" s="16"/>
      <c r="M219" s="16"/>
      <c r="N219" s="16"/>
      <c r="O219" s="16"/>
      <c r="P219" s="18"/>
    </row>
    <row r="220" spans="1:16" s="45" customFormat="1" ht="25.5">
      <c r="A220" s="176"/>
      <c r="B220" s="177"/>
      <c r="C220" s="185" t="s">
        <v>271</v>
      </c>
      <c r="D220" s="181" t="s">
        <v>31</v>
      </c>
      <c r="E220" s="184">
        <f>E219*1.08</f>
        <v>6.048</v>
      </c>
      <c r="F220" s="15"/>
      <c r="G220" s="16"/>
      <c r="H220" s="17"/>
      <c r="I220" s="16"/>
      <c r="J220" s="16"/>
      <c r="K220" s="16"/>
      <c r="L220" s="16"/>
      <c r="M220" s="16"/>
      <c r="N220" s="16"/>
      <c r="O220" s="16"/>
      <c r="P220" s="18"/>
    </row>
    <row r="221" spans="1:16" s="45" customFormat="1" ht="38.25">
      <c r="A221" s="176"/>
      <c r="B221" s="177"/>
      <c r="C221" s="185" t="s">
        <v>272</v>
      </c>
      <c r="D221" s="181" t="s">
        <v>31</v>
      </c>
      <c r="E221" s="184">
        <f>E219*1.08</f>
        <v>6.048</v>
      </c>
      <c r="F221" s="15"/>
      <c r="G221" s="16"/>
      <c r="H221" s="17"/>
      <c r="I221" s="16"/>
      <c r="J221" s="16"/>
      <c r="K221" s="16"/>
      <c r="L221" s="16"/>
      <c r="M221" s="16"/>
      <c r="N221" s="16"/>
      <c r="O221" s="16"/>
      <c r="P221" s="18"/>
    </row>
    <row r="222" spans="1:16" s="45" customFormat="1" ht="12.75">
      <c r="A222" s="176"/>
      <c r="B222" s="177"/>
      <c r="C222" s="183" t="s">
        <v>273</v>
      </c>
      <c r="D222" s="181" t="s">
        <v>31</v>
      </c>
      <c r="E222" s="184">
        <f>E219</f>
        <v>5.6</v>
      </c>
      <c r="F222" s="15"/>
      <c r="G222" s="16"/>
      <c r="H222" s="17"/>
      <c r="I222" s="16"/>
      <c r="J222" s="16"/>
      <c r="K222" s="16"/>
      <c r="L222" s="16"/>
      <c r="M222" s="16"/>
      <c r="N222" s="16"/>
      <c r="O222" s="16"/>
      <c r="P222" s="18"/>
    </row>
    <row r="223" spans="1:16" s="45" customFormat="1" ht="15">
      <c r="A223" s="179"/>
      <c r="B223" s="178"/>
      <c r="C223" s="210" t="s">
        <v>288</v>
      </c>
      <c r="D223" s="186"/>
      <c r="E223" s="184"/>
      <c r="F223" s="15"/>
      <c r="G223" s="16"/>
      <c r="H223" s="17"/>
      <c r="I223" s="16"/>
      <c r="J223" s="16"/>
      <c r="K223" s="16"/>
      <c r="L223" s="16"/>
      <c r="M223" s="16"/>
      <c r="N223" s="16"/>
      <c r="O223" s="16"/>
      <c r="P223" s="18"/>
    </row>
    <row r="224" spans="1:16" s="45" customFormat="1" ht="25.5">
      <c r="A224" s="179">
        <v>1</v>
      </c>
      <c r="B224" s="178"/>
      <c r="C224" s="185" t="s">
        <v>289</v>
      </c>
      <c r="D224" s="186" t="s">
        <v>44</v>
      </c>
      <c r="E224" s="184">
        <v>7</v>
      </c>
      <c r="F224" s="15"/>
      <c r="G224" s="16"/>
      <c r="H224" s="17"/>
      <c r="I224" s="16"/>
      <c r="J224" s="16"/>
      <c r="K224" s="16"/>
      <c r="L224" s="16"/>
      <c r="M224" s="16"/>
      <c r="N224" s="16"/>
      <c r="O224" s="16"/>
      <c r="P224" s="18"/>
    </row>
    <row r="225" spans="1:16" s="45" customFormat="1" ht="14.25">
      <c r="A225" s="176"/>
      <c r="B225" s="177"/>
      <c r="C225" s="209" t="s">
        <v>156</v>
      </c>
      <c r="D225" s="181"/>
      <c r="E225" s="184"/>
      <c r="F225" s="15"/>
      <c r="G225" s="16"/>
      <c r="H225" s="17"/>
      <c r="I225" s="16"/>
      <c r="J225" s="16"/>
      <c r="K225" s="16"/>
      <c r="L225" s="16"/>
      <c r="M225" s="16"/>
      <c r="N225" s="16"/>
      <c r="O225" s="16"/>
      <c r="P225" s="18"/>
    </row>
    <row r="226" spans="1:16" s="45" customFormat="1" ht="12.75">
      <c r="A226" s="176">
        <v>1</v>
      </c>
      <c r="B226" s="177"/>
      <c r="C226" s="183" t="s">
        <v>157</v>
      </c>
      <c r="D226" s="181" t="s">
        <v>31</v>
      </c>
      <c r="E226" s="184">
        <v>1044.3</v>
      </c>
      <c r="F226" s="15"/>
      <c r="G226" s="16"/>
      <c r="H226" s="17"/>
      <c r="I226" s="16"/>
      <c r="J226" s="16"/>
      <c r="K226" s="16"/>
      <c r="L226" s="16"/>
      <c r="M226" s="16"/>
      <c r="N226" s="16"/>
      <c r="O226" s="16"/>
      <c r="P226" s="18"/>
    </row>
    <row r="227" spans="1:16" s="45" customFormat="1" ht="12.75">
      <c r="A227" s="176">
        <v>2</v>
      </c>
      <c r="B227" s="177"/>
      <c r="C227" s="185" t="s">
        <v>183</v>
      </c>
      <c r="D227" s="181" t="s">
        <v>31</v>
      </c>
      <c r="E227" s="184">
        <v>1044.3</v>
      </c>
      <c r="F227" s="15"/>
      <c r="G227" s="16"/>
      <c r="H227" s="17"/>
      <c r="I227" s="16"/>
      <c r="J227" s="16"/>
      <c r="K227" s="16"/>
      <c r="L227" s="16"/>
      <c r="M227" s="16"/>
      <c r="N227" s="16"/>
      <c r="O227" s="16"/>
      <c r="P227" s="18"/>
    </row>
    <row r="228" spans="1:16" s="45" customFormat="1" ht="12.75">
      <c r="A228" s="176"/>
      <c r="B228" s="177"/>
      <c r="C228" s="185" t="s">
        <v>269</v>
      </c>
      <c r="D228" s="181" t="s">
        <v>31</v>
      </c>
      <c r="E228" s="184">
        <f>E227*1.05</f>
        <v>1096.515</v>
      </c>
      <c r="F228" s="15"/>
      <c r="G228" s="16"/>
      <c r="H228" s="17"/>
      <c r="I228" s="16"/>
      <c r="J228" s="16"/>
      <c r="K228" s="16"/>
      <c r="L228" s="16"/>
      <c r="M228" s="16"/>
      <c r="N228" s="16"/>
      <c r="O228" s="16"/>
      <c r="P228" s="18"/>
    </row>
    <row r="229" spans="1:16" s="45" customFormat="1" ht="25.5">
      <c r="A229" s="176"/>
      <c r="B229" s="177"/>
      <c r="C229" s="185" t="s">
        <v>464</v>
      </c>
      <c r="D229" s="181" t="s">
        <v>44</v>
      </c>
      <c r="E229" s="184">
        <v>1</v>
      </c>
      <c r="F229" s="15"/>
      <c r="G229" s="16"/>
      <c r="H229" s="17"/>
      <c r="I229" s="16"/>
      <c r="J229" s="16"/>
      <c r="K229" s="16"/>
      <c r="L229" s="16"/>
      <c r="M229" s="16"/>
      <c r="N229" s="16"/>
      <c r="O229" s="16"/>
      <c r="P229" s="18"/>
    </row>
    <row r="230" spans="1:16" s="45" customFormat="1" ht="25.5">
      <c r="A230" s="176">
        <v>3</v>
      </c>
      <c r="B230" s="177"/>
      <c r="C230" s="185" t="s">
        <v>290</v>
      </c>
      <c r="D230" s="181" t="s">
        <v>31</v>
      </c>
      <c r="E230" s="184">
        <v>1044.3</v>
      </c>
      <c r="F230" s="15"/>
      <c r="G230" s="16"/>
      <c r="H230" s="17"/>
      <c r="I230" s="16"/>
      <c r="J230" s="16"/>
      <c r="K230" s="16"/>
      <c r="L230" s="16"/>
      <c r="M230" s="16"/>
      <c r="N230" s="16"/>
      <c r="O230" s="16"/>
      <c r="P230" s="18"/>
    </row>
    <row r="231" spans="1:16" s="45" customFormat="1" ht="12.75">
      <c r="A231" s="176"/>
      <c r="B231" s="177"/>
      <c r="C231" s="185" t="s">
        <v>469</v>
      </c>
      <c r="D231" s="181" t="s">
        <v>31</v>
      </c>
      <c r="E231" s="184">
        <f>E230*1.05</f>
        <v>1096.515</v>
      </c>
      <c r="F231" s="15"/>
      <c r="G231" s="16"/>
      <c r="H231" s="17"/>
      <c r="I231" s="16"/>
      <c r="J231" s="16"/>
      <c r="K231" s="16"/>
      <c r="L231" s="16"/>
      <c r="M231" s="16"/>
      <c r="N231" s="16"/>
      <c r="O231" s="16"/>
      <c r="P231" s="18"/>
    </row>
    <row r="232" spans="1:16" s="45" customFormat="1" ht="12.75">
      <c r="A232" s="176">
        <v>4</v>
      </c>
      <c r="B232" s="177"/>
      <c r="C232" s="185" t="s">
        <v>291</v>
      </c>
      <c r="D232" s="181" t="s">
        <v>31</v>
      </c>
      <c r="E232" s="184">
        <v>1044.3</v>
      </c>
      <c r="F232" s="15"/>
      <c r="G232" s="16"/>
      <c r="H232" s="17"/>
      <c r="I232" s="16"/>
      <c r="J232" s="16"/>
      <c r="K232" s="16"/>
      <c r="L232" s="16"/>
      <c r="M232" s="16"/>
      <c r="N232" s="16"/>
      <c r="O232" s="16"/>
      <c r="P232" s="18"/>
    </row>
    <row r="233" spans="1:16" s="45" customFormat="1" ht="12.75">
      <c r="A233" s="176"/>
      <c r="B233" s="177"/>
      <c r="C233" s="185" t="s">
        <v>292</v>
      </c>
      <c r="D233" s="181" t="s">
        <v>31</v>
      </c>
      <c r="E233" s="184">
        <f>E232*1.05</f>
        <v>1096.515</v>
      </c>
      <c r="F233" s="15"/>
      <c r="G233" s="16"/>
      <c r="H233" s="17"/>
      <c r="I233" s="16"/>
      <c r="J233" s="16"/>
      <c r="K233" s="16"/>
      <c r="L233" s="16"/>
      <c r="M233" s="16"/>
      <c r="N233" s="16"/>
      <c r="O233" s="16"/>
      <c r="P233" s="18"/>
    </row>
    <row r="234" spans="1:16" s="45" customFormat="1" ht="12.75">
      <c r="A234" s="176">
        <v>5</v>
      </c>
      <c r="B234" s="177"/>
      <c r="C234" s="185" t="s">
        <v>293</v>
      </c>
      <c r="D234" s="181" t="s">
        <v>31</v>
      </c>
      <c r="E234" s="184">
        <v>185</v>
      </c>
      <c r="F234" s="15"/>
      <c r="G234" s="16"/>
      <c r="H234" s="17"/>
      <c r="I234" s="16"/>
      <c r="J234" s="16"/>
      <c r="K234" s="16"/>
      <c r="L234" s="16"/>
      <c r="M234" s="16"/>
      <c r="N234" s="16"/>
      <c r="O234" s="16"/>
      <c r="P234" s="18"/>
    </row>
    <row r="235" spans="1:16" s="45" customFormat="1" ht="12.75">
      <c r="A235" s="176"/>
      <c r="B235" s="177"/>
      <c r="C235" s="185" t="s">
        <v>294</v>
      </c>
      <c r="D235" s="181" t="s">
        <v>45</v>
      </c>
      <c r="E235" s="184">
        <f>0.025*E234</f>
        <v>4.625</v>
      </c>
      <c r="F235" s="15"/>
      <c r="G235" s="16"/>
      <c r="H235" s="17"/>
      <c r="I235" s="16"/>
      <c r="J235" s="16"/>
      <c r="K235" s="16"/>
      <c r="L235" s="16"/>
      <c r="M235" s="16"/>
      <c r="N235" s="16"/>
      <c r="O235" s="16"/>
      <c r="P235" s="18"/>
    </row>
    <row r="236" spans="1:16" s="45" customFormat="1" ht="12.75">
      <c r="A236" s="176"/>
      <c r="B236" s="177"/>
      <c r="C236" s="185" t="s">
        <v>295</v>
      </c>
      <c r="D236" s="181" t="s">
        <v>31</v>
      </c>
      <c r="E236" s="184">
        <f>E234*1.03</f>
        <v>190.55</v>
      </c>
      <c r="F236" s="15"/>
      <c r="G236" s="16"/>
      <c r="H236" s="17"/>
      <c r="I236" s="16"/>
      <c r="J236" s="16"/>
      <c r="K236" s="16"/>
      <c r="L236" s="16"/>
      <c r="M236" s="16"/>
      <c r="N236" s="16"/>
      <c r="O236" s="16"/>
      <c r="P236" s="18"/>
    </row>
    <row r="237" spans="1:16" s="45" customFormat="1" ht="12.75">
      <c r="A237" s="176">
        <v>6</v>
      </c>
      <c r="B237" s="177"/>
      <c r="C237" s="185" t="s">
        <v>164</v>
      </c>
      <c r="D237" s="181" t="s">
        <v>31</v>
      </c>
      <c r="E237" s="184">
        <v>207</v>
      </c>
      <c r="F237" s="15"/>
      <c r="G237" s="16"/>
      <c r="H237" s="17"/>
      <c r="I237" s="16"/>
      <c r="J237" s="16"/>
      <c r="K237" s="16"/>
      <c r="L237" s="16"/>
      <c r="M237" s="16"/>
      <c r="N237" s="16"/>
      <c r="O237" s="16"/>
      <c r="P237" s="18"/>
    </row>
    <row r="238" spans="1:16" s="45" customFormat="1" ht="25.5">
      <c r="A238" s="176"/>
      <c r="B238" s="177"/>
      <c r="C238" s="185" t="s">
        <v>459</v>
      </c>
      <c r="D238" s="181" t="s">
        <v>31</v>
      </c>
      <c r="E238" s="184">
        <f>1.04*E237</f>
        <v>215.28</v>
      </c>
      <c r="F238" s="15"/>
      <c r="G238" s="16"/>
      <c r="H238" s="17"/>
      <c r="I238" s="16"/>
      <c r="J238" s="16"/>
      <c r="K238" s="16"/>
      <c r="L238" s="16"/>
      <c r="M238" s="16"/>
      <c r="N238" s="16"/>
      <c r="O238" s="16"/>
      <c r="P238" s="18"/>
    </row>
    <row r="239" spans="1:16" s="45" customFormat="1" ht="12.75">
      <c r="A239" s="176"/>
      <c r="B239" s="177"/>
      <c r="C239" s="183" t="s">
        <v>103</v>
      </c>
      <c r="D239" s="181" t="s">
        <v>48</v>
      </c>
      <c r="E239" s="184">
        <f>4*E237</f>
        <v>828</v>
      </c>
      <c r="F239" s="15"/>
      <c r="G239" s="16"/>
      <c r="H239" s="17"/>
      <c r="I239" s="16"/>
      <c r="J239" s="16"/>
      <c r="K239" s="16"/>
      <c r="L239" s="16"/>
      <c r="M239" s="16"/>
      <c r="N239" s="16"/>
      <c r="O239" s="16"/>
      <c r="P239" s="18"/>
    </row>
    <row r="240" spans="1:16" s="45" customFormat="1" ht="12.75">
      <c r="A240" s="176"/>
      <c r="B240" s="177"/>
      <c r="C240" s="183" t="s">
        <v>104</v>
      </c>
      <c r="D240" s="181" t="s">
        <v>78</v>
      </c>
      <c r="E240" s="184">
        <f>4*E237</f>
        <v>828</v>
      </c>
      <c r="F240" s="15"/>
      <c r="G240" s="16"/>
      <c r="H240" s="17"/>
      <c r="I240" s="16"/>
      <c r="J240" s="16"/>
      <c r="K240" s="16"/>
      <c r="L240" s="16"/>
      <c r="M240" s="16"/>
      <c r="N240" s="16"/>
      <c r="O240" s="16"/>
      <c r="P240" s="18"/>
    </row>
    <row r="241" spans="1:16" s="45" customFormat="1" ht="25.5">
      <c r="A241" s="176">
        <v>7</v>
      </c>
      <c r="B241" s="177"/>
      <c r="C241" s="183" t="s">
        <v>129</v>
      </c>
      <c r="D241" s="181" t="s">
        <v>31</v>
      </c>
      <c r="E241" s="184">
        <v>207</v>
      </c>
      <c r="F241" s="15"/>
      <c r="G241" s="16"/>
      <c r="H241" s="17"/>
      <c r="I241" s="16"/>
      <c r="J241" s="16"/>
      <c r="K241" s="16"/>
      <c r="L241" s="16"/>
      <c r="M241" s="16"/>
      <c r="N241" s="16"/>
      <c r="O241" s="16"/>
      <c r="P241" s="18"/>
    </row>
    <row r="242" spans="1:16" s="45" customFormat="1" ht="12.75">
      <c r="A242" s="176"/>
      <c r="B242" s="177"/>
      <c r="C242" s="183" t="s">
        <v>296</v>
      </c>
      <c r="D242" s="181" t="s">
        <v>31</v>
      </c>
      <c r="E242" s="184">
        <f>E241*1.05</f>
        <v>217.35000000000002</v>
      </c>
      <c r="F242" s="15"/>
      <c r="G242" s="16"/>
      <c r="H242" s="17"/>
      <c r="I242" s="16"/>
      <c r="J242" s="16"/>
      <c r="K242" s="16"/>
      <c r="L242" s="16"/>
      <c r="M242" s="16"/>
      <c r="N242" s="16"/>
      <c r="O242" s="16"/>
      <c r="P242" s="18"/>
    </row>
    <row r="243" spans="1:16" s="45" customFormat="1" ht="12.75">
      <c r="A243" s="176"/>
      <c r="B243" s="177"/>
      <c r="C243" s="183" t="s">
        <v>103</v>
      </c>
      <c r="D243" s="181" t="s">
        <v>48</v>
      </c>
      <c r="E243" s="184">
        <f>4*E241</f>
        <v>828</v>
      </c>
      <c r="F243" s="15"/>
      <c r="G243" s="16"/>
      <c r="H243" s="17"/>
      <c r="I243" s="16"/>
      <c r="J243" s="16"/>
      <c r="K243" s="16"/>
      <c r="L243" s="16"/>
      <c r="M243" s="16"/>
      <c r="N243" s="16"/>
      <c r="O243" s="16"/>
      <c r="P243" s="18"/>
    </row>
    <row r="244" spans="1:16" s="45" customFormat="1" ht="28.5">
      <c r="A244" s="176"/>
      <c r="B244" s="177"/>
      <c r="C244" s="209" t="s">
        <v>297</v>
      </c>
      <c r="D244" s="181"/>
      <c r="E244" s="184"/>
      <c r="F244" s="15"/>
      <c r="G244" s="16"/>
      <c r="H244" s="17"/>
      <c r="I244" s="16"/>
      <c r="J244" s="16"/>
      <c r="K244" s="16"/>
      <c r="L244" s="16"/>
      <c r="M244" s="16"/>
      <c r="N244" s="16"/>
      <c r="O244" s="16"/>
      <c r="P244" s="18"/>
    </row>
    <row r="245" spans="1:16" s="45" customFormat="1" ht="12.75">
      <c r="A245" s="176">
        <v>1</v>
      </c>
      <c r="B245" s="177"/>
      <c r="C245" s="183" t="s">
        <v>298</v>
      </c>
      <c r="D245" s="181" t="s">
        <v>31</v>
      </c>
      <c r="E245" s="184">
        <v>115</v>
      </c>
      <c r="F245" s="15"/>
      <c r="G245" s="16"/>
      <c r="H245" s="17"/>
      <c r="I245" s="16"/>
      <c r="J245" s="16"/>
      <c r="K245" s="16"/>
      <c r="L245" s="16"/>
      <c r="M245" s="16"/>
      <c r="N245" s="16"/>
      <c r="O245" s="16"/>
      <c r="P245" s="18"/>
    </row>
    <row r="246" spans="1:16" s="45" customFormat="1" ht="12.75">
      <c r="A246" s="176">
        <v>2</v>
      </c>
      <c r="B246" s="177"/>
      <c r="C246" s="183" t="s">
        <v>183</v>
      </c>
      <c r="D246" s="181" t="s">
        <v>31</v>
      </c>
      <c r="E246" s="184">
        <v>115</v>
      </c>
      <c r="F246" s="15"/>
      <c r="G246" s="16"/>
      <c r="H246" s="17"/>
      <c r="I246" s="16"/>
      <c r="J246" s="16"/>
      <c r="K246" s="16"/>
      <c r="L246" s="16"/>
      <c r="M246" s="16"/>
      <c r="N246" s="16"/>
      <c r="O246" s="16"/>
      <c r="P246" s="18"/>
    </row>
    <row r="247" spans="1:16" s="45" customFormat="1" ht="12.75">
      <c r="A247" s="176"/>
      <c r="B247" s="177"/>
      <c r="C247" s="185" t="s">
        <v>269</v>
      </c>
      <c r="D247" s="181" t="s">
        <v>31</v>
      </c>
      <c r="E247" s="184">
        <f>E246*1.05</f>
        <v>120.75</v>
      </c>
      <c r="F247" s="15"/>
      <c r="G247" s="16"/>
      <c r="H247" s="17"/>
      <c r="I247" s="16"/>
      <c r="J247" s="16"/>
      <c r="K247" s="16"/>
      <c r="L247" s="16"/>
      <c r="M247" s="16"/>
      <c r="N247" s="16"/>
      <c r="O247" s="16"/>
      <c r="P247" s="18"/>
    </row>
    <row r="248" spans="1:16" s="45" customFormat="1" ht="25.5">
      <c r="A248" s="176"/>
      <c r="B248" s="177"/>
      <c r="C248" s="185" t="s">
        <v>464</v>
      </c>
      <c r="D248" s="181" t="s">
        <v>44</v>
      </c>
      <c r="E248" s="184">
        <v>1</v>
      </c>
      <c r="F248" s="15"/>
      <c r="G248" s="16"/>
      <c r="H248" s="17"/>
      <c r="I248" s="16"/>
      <c r="J248" s="16"/>
      <c r="K248" s="16"/>
      <c r="L248" s="16"/>
      <c r="M248" s="16"/>
      <c r="N248" s="16"/>
      <c r="O248" s="16"/>
      <c r="P248" s="18"/>
    </row>
    <row r="249" spans="1:16" s="45" customFormat="1" ht="25.5">
      <c r="A249" s="176">
        <v>3</v>
      </c>
      <c r="B249" s="177"/>
      <c r="C249" s="185" t="s">
        <v>299</v>
      </c>
      <c r="D249" s="181" t="s">
        <v>31</v>
      </c>
      <c r="E249" s="184">
        <v>115</v>
      </c>
      <c r="F249" s="15"/>
      <c r="G249" s="16"/>
      <c r="H249" s="17"/>
      <c r="I249" s="16"/>
      <c r="J249" s="16"/>
      <c r="K249" s="16"/>
      <c r="L249" s="16"/>
      <c r="M249" s="16"/>
      <c r="N249" s="16"/>
      <c r="O249" s="16"/>
      <c r="P249" s="18"/>
    </row>
    <row r="250" spans="1:16" s="45" customFormat="1" ht="12.75">
      <c r="A250" s="176"/>
      <c r="B250" s="177"/>
      <c r="C250" s="185" t="s">
        <v>469</v>
      </c>
      <c r="D250" s="181" t="s">
        <v>31</v>
      </c>
      <c r="E250" s="184">
        <f>E249*1.05</f>
        <v>120.75</v>
      </c>
      <c r="F250" s="15"/>
      <c r="G250" s="16"/>
      <c r="H250" s="17"/>
      <c r="I250" s="16"/>
      <c r="J250" s="16"/>
      <c r="K250" s="16"/>
      <c r="L250" s="16"/>
      <c r="M250" s="16"/>
      <c r="N250" s="16"/>
      <c r="O250" s="16"/>
      <c r="P250" s="18"/>
    </row>
    <row r="251" spans="1:16" s="45" customFormat="1" ht="12.75">
      <c r="A251" s="176">
        <v>4</v>
      </c>
      <c r="B251" s="177"/>
      <c r="C251" s="185" t="s">
        <v>300</v>
      </c>
      <c r="D251" s="181" t="s">
        <v>31</v>
      </c>
      <c r="E251" s="184">
        <v>350.5</v>
      </c>
      <c r="F251" s="15"/>
      <c r="G251" s="16"/>
      <c r="H251" s="17"/>
      <c r="I251" s="16"/>
      <c r="J251" s="16"/>
      <c r="K251" s="16"/>
      <c r="L251" s="16"/>
      <c r="M251" s="16"/>
      <c r="N251" s="16"/>
      <c r="O251" s="16"/>
      <c r="P251" s="18"/>
    </row>
    <row r="252" spans="1:16" s="45" customFormat="1" ht="25.5">
      <c r="A252" s="176"/>
      <c r="B252" s="177"/>
      <c r="C252" s="185" t="s">
        <v>458</v>
      </c>
      <c r="D252" s="181" t="s">
        <v>31</v>
      </c>
      <c r="E252" s="184">
        <f>1.04*E251</f>
        <v>364.52000000000004</v>
      </c>
      <c r="F252" s="15"/>
      <c r="G252" s="16"/>
      <c r="H252" s="17"/>
      <c r="I252" s="16"/>
      <c r="J252" s="16"/>
      <c r="K252" s="16"/>
      <c r="L252" s="16"/>
      <c r="M252" s="16"/>
      <c r="N252" s="16"/>
      <c r="O252" s="16"/>
      <c r="P252" s="18"/>
    </row>
    <row r="253" spans="1:16" s="45" customFormat="1" ht="12.75">
      <c r="A253" s="176"/>
      <c r="B253" s="177"/>
      <c r="C253" s="185" t="s">
        <v>103</v>
      </c>
      <c r="D253" s="181" t="s">
        <v>48</v>
      </c>
      <c r="E253" s="184">
        <f>4*E251</f>
        <v>1402</v>
      </c>
      <c r="F253" s="15"/>
      <c r="G253" s="16"/>
      <c r="H253" s="17"/>
      <c r="I253" s="16"/>
      <c r="J253" s="16"/>
      <c r="K253" s="16"/>
      <c r="L253" s="16"/>
      <c r="M253" s="16"/>
      <c r="N253" s="16"/>
      <c r="O253" s="16"/>
      <c r="P253" s="18"/>
    </row>
    <row r="254" spans="1:16" s="45" customFormat="1" ht="12.75">
      <c r="A254" s="176"/>
      <c r="B254" s="177"/>
      <c r="C254" s="185" t="s">
        <v>104</v>
      </c>
      <c r="D254" s="181" t="s">
        <v>78</v>
      </c>
      <c r="E254" s="184">
        <f>4*E251</f>
        <v>1402</v>
      </c>
      <c r="F254" s="15"/>
      <c r="G254" s="16"/>
      <c r="H254" s="17"/>
      <c r="I254" s="16"/>
      <c r="J254" s="16"/>
      <c r="K254" s="16"/>
      <c r="L254" s="16"/>
      <c r="M254" s="16"/>
      <c r="N254" s="16"/>
      <c r="O254" s="16"/>
      <c r="P254" s="18"/>
    </row>
    <row r="255" spans="1:16" s="45" customFormat="1" ht="25.5">
      <c r="A255" s="176">
        <v>5</v>
      </c>
      <c r="B255" s="177"/>
      <c r="C255" s="185" t="s">
        <v>129</v>
      </c>
      <c r="D255" s="181" t="s">
        <v>31</v>
      </c>
      <c r="E255" s="184">
        <v>350.5</v>
      </c>
      <c r="F255" s="15"/>
      <c r="G255" s="16"/>
      <c r="H255" s="17"/>
      <c r="I255" s="16"/>
      <c r="J255" s="16"/>
      <c r="K255" s="16"/>
      <c r="L255" s="16"/>
      <c r="M255" s="16"/>
      <c r="N255" s="16"/>
      <c r="O255" s="16"/>
      <c r="P255" s="18"/>
    </row>
    <row r="256" spans="1:16" s="45" customFormat="1" ht="12.75">
      <c r="A256" s="176"/>
      <c r="B256" s="177"/>
      <c r="C256" s="185" t="s">
        <v>296</v>
      </c>
      <c r="D256" s="181" t="s">
        <v>31</v>
      </c>
      <c r="E256" s="184">
        <f>E255*1.05</f>
        <v>368.02500000000003</v>
      </c>
      <c r="F256" s="15"/>
      <c r="G256" s="16"/>
      <c r="H256" s="17"/>
      <c r="I256" s="16"/>
      <c r="J256" s="16"/>
      <c r="K256" s="16"/>
      <c r="L256" s="16"/>
      <c r="M256" s="16"/>
      <c r="N256" s="16"/>
      <c r="O256" s="16"/>
      <c r="P256" s="18"/>
    </row>
    <row r="257" spans="1:16" s="45" customFormat="1" ht="12.75">
      <c r="A257" s="176"/>
      <c r="B257" s="177"/>
      <c r="C257" s="185" t="s">
        <v>103</v>
      </c>
      <c r="D257" s="181" t="s">
        <v>48</v>
      </c>
      <c r="E257" s="184">
        <f>4*E255</f>
        <v>1402</v>
      </c>
      <c r="F257" s="15"/>
      <c r="G257" s="16"/>
      <c r="H257" s="17"/>
      <c r="I257" s="16"/>
      <c r="J257" s="16"/>
      <c r="K257" s="16"/>
      <c r="L257" s="16"/>
      <c r="M257" s="16"/>
      <c r="N257" s="16"/>
      <c r="O257" s="16"/>
      <c r="P257" s="18"/>
    </row>
    <row r="258" spans="1:16" s="45" customFormat="1" ht="12.75">
      <c r="A258" s="176">
        <v>6</v>
      </c>
      <c r="B258" s="177"/>
      <c r="C258" s="185" t="s">
        <v>170</v>
      </c>
      <c r="D258" s="181" t="s">
        <v>31</v>
      </c>
      <c r="E258" s="184">
        <v>350.5</v>
      </c>
      <c r="F258" s="15"/>
      <c r="G258" s="16"/>
      <c r="H258" s="17"/>
      <c r="I258" s="16"/>
      <c r="J258" s="16"/>
      <c r="K258" s="16"/>
      <c r="L258" s="16"/>
      <c r="M258" s="16"/>
      <c r="N258" s="16"/>
      <c r="O258" s="16"/>
      <c r="P258" s="18"/>
    </row>
    <row r="259" spans="1:16" s="45" customFormat="1" ht="12.75">
      <c r="A259" s="176"/>
      <c r="B259" s="177"/>
      <c r="C259" s="185" t="s">
        <v>132</v>
      </c>
      <c r="D259" s="181" t="s">
        <v>48</v>
      </c>
      <c r="E259" s="184">
        <f>3.5*E258</f>
        <v>1226.75</v>
      </c>
      <c r="F259" s="15"/>
      <c r="G259" s="16"/>
      <c r="H259" s="17"/>
      <c r="I259" s="16"/>
      <c r="J259" s="16"/>
      <c r="K259" s="16"/>
      <c r="L259" s="16"/>
      <c r="M259" s="16"/>
      <c r="N259" s="16"/>
      <c r="O259" s="16"/>
      <c r="P259" s="18"/>
    </row>
    <row r="260" spans="1:16" s="45" customFormat="1" ht="12.75">
      <c r="A260" s="176">
        <v>7</v>
      </c>
      <c r="B260" s="177"/>
      <c r="C260" s="185" t="s">
        <v>301</v>
      </c>
      <c r="D260" s="181" t="s">
        <v>31</v>
      </c>
      <c r="E260" s="184">
        <v>350.5</v>
      </c>
      <c r="F260" s="15"/>
      <c r="G260" s="16"/>
      <c r="H260" s="17"/>
      <c r="I260" s="16"/>
      <c r="J260" s="16"/>
      <c r="K260" s="16"/>
      <c r="L260" s="16"/>
      <c r="M260" s="16"/>
      <c r="N260" s="16"/>
      <c r="O260" s="16"/>
      <c r="P260" s="18"/>
    </row>
    <row r="261" spans="1:16" s="45" customFormat="1" ht="12.75">
      <c r="A261" s="176"/>
      <c r="B261" s="177"/>
      <c r="C261" s="185" t="s">
        <v>109</v>
      </c>
      <c r="D261" s="181" t="s">
        <v>47</v>
      </c>
      <c r="E261" s="184">
        <f>0.15*E260</f>
        <v>52.574999999999996</v>
      </c>
      <c r="F261" s="15"/>
      <c r="G261" s="16"/>
      <c r="H261" s="17"/>
      <c r="I261" s="16"/>
      <c r="J261" s="16"/>
      <c r="K261" s="16"/>
      <c r="L261" s="16"/>
      <c r="M261" s="16"/>
      <c r="N261" s="16"/>
      <c r="O261" s="16"/>
      <c r="P261" s="18"/>
    </row>
    <row r="262" spans="1:16" s="45" customFormat="1" ht="12.75">
      <c r="A262" s="176">
        <v>8</v>
      </c>
      <c r="B262" s="177"/>
      <c r="C262" s="185" t="s">
        <v>167</v>
      </c>
      <c r="D262" s="181" t="s">
        <v>31</v>
      </c>
      <c r="E262" s="184">
        <v>350.5</v>
      </c>
      <c r="F262" s="15"/>
      <c r="G262" s="16"/>
      <c r="H262" s="17"/>
      <c r="I262" s="16"/>
      <c r="J262" s="16"/>
      <c r="K262" s="16"/>
      <c r="L262" s="16"/>
      <c r="M262" s="16"/>
      <c r="N262" s="16"/>
      <c r="O262" s="16"/>
      <c r="P262" s="18"/>
    </row>
    <row r="263" spans="1:16" s="45" customFormat="1" ht="12.75">
      <c r="A263" s="176"/>
      <c r="B263" s="177"/>
      <c r="C263" s="185" t="s">
        <v>111</v>
      </c>
      <c r="D263" s="181" t="s">
        <v>47</v>
      </c>
      <c r="E263" s="184">
        <f>0.5*E262</f>
        <v>175.25</v>
      </c>
      <c r="F263" s="15"/>
      <c r="G263" s="16"/>
      <c r="H263" s="17"/>
      <c r="I263" s="16"/>
      <c r="J263" s="16"/>
      <c r="K263" s="16"/>
      <c r="L263" s="16"/>
      <c r="M263" s="16"/>
      <c r="N263" s="16"/>
      <c r="O263" s="16"/>
      <c r="P263" s="18"/>
    </row>
    <row r="264" spans="1:16" s="45" customFormat="1" ht="12.75">
      <c r="A264" s="176">
        <v>9</v>
      </c>
      <c r="B264" s="177"/>
      <c r="C264" s="185" t="s">
        <v>302</v>
      </c>
      <c r="D264" s="181" t="s">
        <v>45</v>
      </c>
      <c r="E264" s="184">
        <v>14</v>
      </c>
      <c r="F264" s="15"/>
      <c r="G264" s="16"/>
      <c r="H264" s="17"/>
      <c r="I264" s="16"/>
      <c r="J264" s="16"/>
      <c r="K264" s="16"/>
      <c r="L264" s="16"/>
      <c r="M264" s="16"/>
      <c r="N264" s="16"/>
      <c r="O264" s="16"/>
      <c r="P264" s="18"/>
    </row>
    <row r="265" spans="1:16" s="45" customFormat="1" ht="12.75">
      <c r="A265" s="176"/>
      <c r="B265" s="177"/>
      <c r="C265" s="185" t="s">
        <v>275</v>
      </c>
      <c r="D265" s="181" t="s">
        <v>45</v>
      </c>
      <c r="E265" s="184">
        <f>E264</f>
        <v>14</v>
      </c>
      <c r="F265" s="15"/>
      <c r="G265" s="16"/>
      <c r="H265" s="17"/>
      <c r="I265" s="16"/>
      <c r="J265" s="16"/>
      <c r="K265" s="16"/>
      <c r="L265" s="16"/>
      <c r="M265" s="16"/>
      <c r="N265" s="16"/>
      <c r="O265" s="16"/>
      <c r="P265" s="18"/>
    </row>
    <row r="266" spans="1:16" s="45" customFormat="1" ht="12.75">
      <c r="A266" s="176"/>
      <c r="B266" s="177"/>
      <c r="C266" s="185" t="s">
        <v>276</v>
      </c>
      <c r="D266" s="181" t="s">
        <v>48</v>
      </c>
      <c r="E266" s="184">
        <f>E265*12.98</f>
        <v>181.72</v>
      </c>
      <c r="F266" s="15"/>
      <c r="G266" s="16"/>
      <c r="H266" s="17"/>
      <c r="I266" s="16"/>
      <c r="J266" s="16"/>
      <c r="K266" s="16"/>
      <c r="L266" s="16"/>
      <c r="M266" s="16"/>
      <c r="N266" s="16"/>
      <c r="O266" s="16"/>
      <c r="P266" s="18"/>
    </row>
    <row r="267" spans="1:16" s="45" customFormat="1" ht="25.5">
      <c r="A267" s="176">
        <v>10</v>
      </c>
      <c r="B267" s="177"/>
      <c r="C267" s="185" t="s">
        <v>303</v>
      </c>
      <c r="D267" s="181" t="s">
        <v>31</v>
      </c>
      <c r="E267" s="184">
        <v>19</v>
      </c>
      <c r="F267" s="15"/>
      <c r="G267" s="16"/>
      <c r="H267" s="17"/>
      <c r="I267" s="16"/>
      <c r="J267" s="16"/>
      <c r="K267" s="16"/>
      <c r="L267" s="16"/>
      <c r="M267" s="16"/>
      <c r="N267" s="16"/>
      <c r="O267" s="16"/>
      <c r="P267" s="18"/>
    </row>
    <row r="268" spans="1:16" s="45" customFormat="1" ht="25.5">
      <c r="A268" s="176">
        <v>11</v>
      </c>
      <c r="B268" s="177"/>
      <c r="C268" s="185" t="s">
        <v>304</v>
      </c>
      <c r="D268" s="181" t="s">
        <v>31</v>
      </c>
      <c r="E268" s="184">
        <v>19</v>
      </c>
      <c r="F268" s="15"/>
      <c r="G268" s="16"/>
      <c r="H268" s="17"/>
      <c r="I268" s="16"/>
      <c r="J268" s="16"/>
      <c r="K268" s="16"/>
      <c r="L268" s="16"/>
      <c r="M268" s="16"/>
      <c r="N268" s="16"/>
      <c r="O268" s="16"/>
      <c r="P268" s="18"/>
    </row>
    <row r="269" spans="1:16" s="45" customFormat="1" ht="25.5">
      <c r="A269" s="176"/>
      <c r="B269" s="177"/>
      <c r="C269" s="185" t="s">
        <v>470</v>
      </c>
      <c r="D269" s="181" t="s">
        <v>31</v>
      </c>
      <c r="E269" s="184">
        <f>1.04*E268</f>
        <v>19.76</v>
      </c>
      <c r="F269" s="15"/>
      <c r="G269" s="16"/>
      <c r="H269" s="17"/>
      <c r="I269" s="16"/>
      <c r="J269" s="16"/>
      <c r="K269" s="16"/>
      <c r="L269" s="16"/>
      <c r="M269" s="16"/>
      <c r="N269" s="16"/>
      <c r="O269" s="16"/>
      <c r="P269" s="18"/>
    </row>
    <row r="270" spans="1:16" s="45" customFormat="1" ht="12.75">
      <c r="A270" s="176"/>
      <c r="B270" s="177"/>
      <c r="C270" s="185" t="s">
        <v>103</v>
      </c>
      <c r="D270" s="181" t="s">
        <v>48</v>
      </c>
      <c r="E270" s="184">
        <f>4*E268</f>
        <v>76</v>
      </c>
      <c r="F270" s="15"/>
      <c r="G270" s="16"/>
      <c r="H270" s="17"/>
      <c r="I270" s="16"/>
      <c r="J270" s="16"/>
      <c r="K270" s="16"/>
      <c r="L270" s="16"/>
      <c r="M270" s="16"/>
      <c r="N270" s="16"/>
      <c r="O270" s="16"/>
      <c r="P270" s="18"/>
    </row>
    <row r="271" spans="1:16" s="45" customFormat="1" ht="12.75">
      <c r="A271" s="176"/>
      <c r="B271" s="177"/>
      <c r="C271" s="183" t="s">
        <v>104</v>
      </c>
      <c r="D271" s="181" t="s">
        <v>78</v>
      </c>
      <c r="E271" s="184">
        <f>4*E268</f>
        <v>76</v>
      </c>
      <c r="F271" s="15"/>
      <c r="G271" s="16"/>
      <c r="H271" s="17"/>
      <c r="I271" s="16"/>
      <c r="J271" s="16"/>
      <c r="K271" s="16"/>
      <c r="L271" s="16"/>
      <c r="M271" s="16"/>
      <c r="N271" s="16"/>
      <c r="O271" s="16"/>
      <c r="P271" s="18"/>
    </row>
    <row r="272" spans="1:16" s="45" customFormat="1" ht="12.75">
      <c r="A272" s="176">
        <v>12</v>
      </c>
      <c r="B272" s="177"/>
      <c r="C272" s="183" t="s">
        <v>305</v>
      </c>
      <c r="D272" s="181" t="s">
        <v>31</v>
      </c>
      <c r="E272" s="184">
        <v>19</v>
      </c>
      <c r="F272" s="15"/>
      <c r="G272" s="16"/>
      <c r="H272" s="17"/>
      <c r="I272" s="16"/>
      <c r="J272" s="16"/>
      <c r="K272" s="16"/>
      <c r="L272" s="16"/>
      <c r="M272" s="16"/>
      <c r="N272" s="16"/>
      <c r="O272" s="16"/>
      <c r="P272" s="18"/>
    </row>
    <row r="273" spans="1:16" s="45" customFormat="1" ht="12.75">
      <c r="A273" s="176"/>
      <c r="B273" s="177"/>
      <c r="C273" s="185" t="s">
        <v>269</v>
      </c>
      <c r="D273" s="181" t="s">
        <v>31</v>
      </c>
      <c r="E273" s="184">
        <f>E272*1.05</f>
        <v>19.95</v>
      </c>
      <c r="F273" s="15"/>
      <c r="G273" s="16"/>
      <c r="H273" s="17"/>
      <c r="I273" s="16"/>
      <c r="J273" s="16"/>
      <c r="K273" s="16"/>
      <c r="L273" s="16"/>
      <c r="M273" s="16"/>
      <c r="N273" s="16"/>
      <c r="O273" s="16"/>
      <c r="P273" s="18"/>
    </row>
    <row r="274" spans="1:16" s="45" customFormat="1" ht="25.5">
      <c r="A274" s="176"/>
      <c r="B274" s="177"/>
      <c r="C274" s="185" t="s">
        <v>464</v>
      </c>
      <c r="D274" s="181" t="s">
        <v>44</v>
      </c>
      <c r="E274" s="184">
        <v>1</v>
      </c>
      <c r="F274" s="15"/>
      <c r="G274" s="16"/>
      <c r="H274" s="17"/>
      <c r="I274" s="16"/>
      <c r="J274" s="16"/>
      <c r="K274" s="16"/>
      <c r="L274" s="16"/>
      <c r="M274" s="16"/>
      <c r="N274" s="16"/>
      <c r="O274" s="16"/>
      <c r="P274" s="18"/>
    </row>
    <row r="275" spans="1:16" s="45" customFormat="1" ht="12.75">
      <c r="A275" s="176"/>
      <c r="B275" s="177"/>
      <c r="C275" s="183" t="s">
        <v>306</v>
      </c>
      <c r="D275" s="181" t="s">
        <v>31</v>
      </c>
      <c r="E275" s="184">
        <f>E272*1.1</f>
        <v>20.900000000000002</v>
      </c>
      <c r="F275" s="15"/>
      <c r="G275" s="16"/>
      <c r="H275" s="17"/>
      <c r="I275" s="16"/>
      <c r="J275" s="16"/>
      <c r="K275" s="16"/>
      <c r="L275" s="16"/>
      <c r="M275" s="16"/>
      <c r="N275" s="16"/>
      <c r="O275" s="16"/>
      <c r="P275" s="18"/>
    </row>
    <row r="276" spans="1:16" s="45" customFormat="1" ht="12.75">
      <c r="A276" s="176">
        <v>13</v>
      </c>
      <c r="B276" s="177"/>
      <c r="C276" s="183" t="s">
        <v>171</v>
      </c>
      <c r="D276" s="181" t="s">
        <v>31</v>
      </c>
      <c r="E276" s="184">
        <v>19</v>
      </c>
      <c r="F276" s="15"/>
      <c r="G276" s="16"/>
      <c r="H276" s="17"/>
      <c r="I276" s="16"/>
      <c r="J276" s="16"/>
      <c r="K276" s="16"/>
      <c r="L276" s="16"/>
      <c r="M276" s="16"/>
      <c r="N276" s="16"/>
      <c r="O276" s="16"/>
      <c r="P276" s="18"/>
    </row>
    <row r="277" spans="1:16" s="45" customFormat="1" ht="12.75">
      <c r="A277" s="176"/>
      <c r="B277" s="177"/>
      <c r="C277" s="183" t="s">
        <v>109</v>
      </c>
      <c r="D277" s="181" t="s">
        <v>47</v>
      </c>
      <c r="E277" s="184">
        <f>0.15*E276</f>
        <v>2.85</v>
      </c>
      <c r="F277" s="15"/>
      <c r="G277" s="16"/>
      <c r="H277" s="17"/>
      <c r="I277" s="16"/>
      <c r="J277" s="16"/>
      <c r="K277" s="16"/>
      <c r="L277" s="16"/>
      <c r="M277" s="16"/>
      <c r="N277" s="16"/>
      <c r="O277" s="16"/>
      <c r="P277" s="18"/>
    </row>
    <row r="278" spans="1:16" s="45" customFormat="1" ht="12.75">
      <c r="A278" s="176">
        <v>14</v>
      </c>
      <c r="B278" s="177"/>
      <c r="C278" s="183" t="s">
        <v>172</v>
      </c>
      <c r="D278" s="181" t="s">
        <v>31</v>
      </c>
      <c r="E278" s="184">
        <v>19</v>
      </c>
      <c r="F278" s="15"/>
      <c r="G278" s="16"/>
      <c r="H278" s="17"/>
      <c r="I278" s="16"/>
      <c r="J278" s="16"/>
      <c r="K278" s="16"/>
      <c r="L278" s="16"/>
      <c r="M278" s="16"/>
      <c r="N278" s="16"/>
      <c r="O278" s="16"/>
      <c r="P278" s="18"/>
    </row>
    <row r="279" spans="1:16" s="45" customFormat="1" ht="12.75">
      <c r="A279" s="176"/>
      <c r="B279" s="177"/>
      <c r="C279" s="183" t="s">
        <v>111</v>
      </c>
      <c r="D279" s="181" t="s">
        <v>47</v>
      </c>
      <c r="E279" s="184">
        <f>0.5*E278</f>
        <v>9.5</v>
      </c>
      <c r="F279" s="15"/>
      <c r="G279" s="16"/>
      <c r="H279" s="17"/>
      <c r="I279" s="16"/>
      <c r="J279" s="16"/>
      <c r="K279" s="16"/>
      <c r="L279" s="16"/>
      <c r="M279" s="16"/>
      <c r="N279" s="16"/>
      <c r="O279" s="16"/>
      <c r="P279" s="18"/>
    </row>
    <row r="280" spans="1:16" s="45" customFormat="1" ht="38.25">
      <c r="A280" s="176">
        <v>15</v>
      </c>
      <c r="B280" s="177"/>
      <c r="C280" s="183" t="s">
        <v>307</v>
      </c>
      <c r="D280" s="181" t="s">
        <v>44</v>
      </c>
      <c r="E280" s="184">
        <v>34</v>
      </c>
      <c r="F280" s="15"/>
      <c r="G280" s="16"/>
      <c r="H280" s="17"/>
      <c r="I280" s="16"/>
      <c r="J280" s="16"/>
      <c r="K280" s="16"/>
      <c r="L280" s="16"/>
      <c r="M280" s="16"/>
      <c r="N280" s="16"/>
      <c r="O280" s="16"/>
      <c r="P280" s="18"/>
    </row>
    <row r="281" spans="1:16" s="45" customFormat="1" ht="51">
      <c r="A281" s="176">
        <v>16</v>
      </c>
      <c r="B281" s="177"/>
      <c r="C281" s="183" t="s">
        <v>308</v>
      </c>
      <c r="D281" s="181" t="s">
        <v>44</v>
      </c>
      <c r="E281" s="184">
        <v>6</v>
      </c>
      <c r="F281" s="15"/>
      <c r="G281" s="16"/>
      <c r="H281" s="17"/>
      <c r="I281" s="16"/>
      <c r="J281" s="16"/>
      <c r="K281" s="16"/>
      <c r="L281" s="16"/>
      <c r="M281" s="16"/>
      <c r="N281" s="16"/>
      <c r="O281" s="16"/>
      <c r="P281" s="18"/>
    </row>
    <row r="282" spans="1:16" s="45" customFormat="1" ht="14.25">
      <c r="A282" s="176"/>
      <c r="B282" s="177"/>
      <c r="C282" s="209" t="s">
        <v>158</v>
      </c>
      <c r="D282" s="181"/>
      <c r="E282" s="184"/>
      <c r="F282" s="15"/>
      <c r="G282" s="16"/>
      <c r="H282" s="17"/>
      <c r="I282" s="16"/>
      <c r="J282" s="16"/>
      <c r="K282" s="16"/>
      <c r="L282" s="16"/>
      <c r="M282" s="16"/>
      <c r="N282" s="16"/>
      <c r="O282" s="16"/>
      <c r="P282" s="18"/>
    </row>
    <row r="283" spans="1:16" s="45" customFormat="1" ht="15">
      <c r="A283" s="176"/>
      <c r="B283" s="177"/>
      <c r="C283" s="210" t="s">
        <v>309</v>
      </c>
      <c r="D283" s="181"/>
      <c r="E283" s="184"/>
      <c r="F283" s="15"/>
      <c r="G283" s="16"/>
      <c r="H283" s="17"/>
      <c r="I283" s="16"/>
      <c r="J283" s="16"/>
      <c r="K283" s="16"/>
      <c r="L283" s="16"/>
      <c r="M283" s="16"/>
      <c r="N283" s="16"/>
      <c r="O283" s="16"/>
      <c r="P283" s="18"/>
    </row>
    <row r="284" spans="1:16" s="45" customFormat="1" ht="25.5">
      <c r="A284" s="176">
        <v>1</v>
      </c>
      <c r="B284" s="177"/>
      <c r="C284" s="183" t="s">
        <v>310</v>
      </c>
      <c r="D284" s="181" t="s">
        <v>31</v>
      </c>
      <c r="E284" s="184">
        <v>332</v>
      </c>
      <c r="F284" s="15"/>
      <c r="G284" s="16"/>
      <c r="H284" s="17"/>
      <c r="I284" s="16"/>
      <c r="J284" s="16"/>
      <c r="K284" s="16"/>
      <c r="L284" s="16"/>
      <c r="M284" s="16"/>
      <c r="N284" s="16"/>
      <c r="O284" s="16"/>
      <c r="P284" s="18"/>
    </row>
    <row r="285" spans="1:16" s="45" customFormat="1" ht="25.5">
      <c r="A285" s="176">
        <v>2</v>
      </c>
      <c r="B285" s="177"/>
      <c r="C285" s="183" t="s">
        <v>311</v>
      </c>
      <c r="D285" s="181" t="s">
        <v>31</v>
      </c>
      <c r="E285" s="184">
        <v>332</v>
      </c>
      <c r="F285" s="15"/>
      <c r="G285" s="16"/>
      <c r="H285" s="17"/>
      <c r="I285" s="16"/>
      <c r="J285" s="16"/>
      <c r="K285" s="16"/>
      <c r="L285" s="16"/>
      <c r="M285" s="16"/>
      <c r="N285" s="16"/>
      <c r="O285" s="16"/>
      <c r="P285" s="18"/>
    </row>
    <row r="286" spans="1:16" s="45" customFormat="1" ht="25.5">
      <c r="A286" s="176">
        <v>3</v>
      </c>
      <c r="B286" s="177"/>
      <c r="C286" s="183" t="s">
        <v>312</v>
      </c>
      <c r="D286" s="181" t="s">
        <v>31</v>
      </c>
      <c r="E286" s="184">
        <v>332</v>
      </c>
      <c r="F286" s="15"/>
      <c r="G286" s="16"/>
      <c r="H286" s="17"/>
      <c r="I286" s="16"/>
      <c r="J286" s="16"/>
      <c r="K286" s="16"/>
      <c r="L286" s="16"/>
      <c r="M286" s="16"/>
      <c r="N286" s="16"/>
      <c r="O286" s="16"/>
      <c r="P286" s="18"/>
    </row>
    <row r="287" spans="1:16" s="45" customFormat="1" ht="12.75">
      <c r="A287" s="176"/>
      <c r="B287" s="177"/>
      <c r="C287" s="185" t="s">
        <v>471</v>
      </c>
      <c r="D287" s="181" t="s">
        <v>48</v>
      </c>
      <c r="E287" s="184">
        <f>E286*0.25</f>
        <v>83</v>
      </c>
      <c r="F287" s="15"/>
      <c r="G287" s="16"/>
      <c r="H287" s="17"/>
      <c r="I287" s="16"/>
      <c r="J287" s="16"/>
      <c r="K287" s="16"/>
      <c r="L287" s="16"/>
      <c r="M287" s="16"/>
      <c r="N287" s="16"/>
      <c r="O287" s="16"/>
      <c r="P287" s="18"/>
    </row>
    <row r="288" spans="1:16" s="45" customFormat="1" ht="15">
      <c r="A288" s="176"/>
      <c r="B288" s="177"/>
      <c r="C288" s="210" t="s">
        <v>168</v>
      </c>
      <c r="D288" s="181"/>
      <c r="E288" s="184"/>
      <c r="F288" s="15"/>
      <c r="G288" s="16"/>
      <c r="H288" s="17"/>
      <c r="I288" s="16"/>
      <c r="J288" s="16"/>
      <c r="K288" s="16"/>
      <c r="L288" s="16"/>
      <c r="M288" s="16"/>
      <c r="N288" s="16"/>
      <c r="O288" s="16"/>
      <c r="P288" s="18"/>
    </row>
    <row r="289" spans="1:16" s="45" customFormat="1" ht="25.5">
      <c r="A289" s="176">
        <v>2</v>
      </c>
      <c r="B289" s="177"/>
      <c r="C289" s="183" t="s">
        <v>313</v>
      </c>
      <c r="D289" s="181" t="s">
        <v>31</v>
      </c>
      <c r="E289" s="184">
        <v>341</v>
      </c>
      <c r="F289" s="15"/>
      <c r="G289" s="16"/>
      <c r="H289" s="17"/>
      <c r="I289" s="16"/>
      <c r="J289" s="16"/>
      <c r="K289" s="16"/>
      <c r="L289" s="16"/>
      <c r="M289" s="16"/>
      <c r="N289" s="16"/>
      <c r="O289" s="16"/>
      <c r="P289" s="18"/>
    </row>
    <row r="290" spans="1:16" s="45" customFormat="1" ht="38.25">
      <c r="A290" s="176">
        <v>3</v>
      </c>
      <c r="B290" s="177"/>
      <c r="C290" s="183" t="s">
        <v>314</v>
      </c>
      <c r="D290" s="181" t="s">
        <v>31</v>
      </c>
      <c r="E290" s="184">
        <v>341</v>
      </c>
      <c r="F290" s="15"/>
      <c r="G290" s="16"/>
      <c r="H290" s="17"/>
      <c r="I290" s="16"/>
      <c r="J290" s="16"/>
      <c r="K290" s="16"/>
      <c r="L290" s="16"/>
      <c r="M290" s="16"/>
      <c r="N290" s="16"/>
      <c r="O290" s="16"/>
      <c r="P290" s="18"/>
    </row>
    <row r="291" spans="1:16" s="45" customFormat="1" ht="12.75">
      <c r="A291" s="176">
        <v>4</v>
      </c>
      <c r="B291" s="177"/>
      <c r="C291" s="183" t="s">
        <v>315</v>
      </c>
      <c r="D291" s="181" t="s">
        <v>69</v>
      </c>
      <c r="E291" s="184">
        <v>316</v>
      </c>
      <c r="F291" s="15"/>
      <c r="G291" s="16"/>
      <c r="H291" s="17"/>
      <c r="I291" s="16"/>
      <c r="J291" s="16"/>
      <c r="K291" s="16"/>
      <c r="L291" s="16"/>
      <c r="M291" s="16"/>
      <c r="N291" s="16"/>
      <c r="O291" s="16"/>
      <c r="P291" s="18"/>
    </row>
    <row r="292" spans="1:16" s="45" customFormat="1" ht="12.75">
      <c r="A292" s="176"/>
      <c r="B292" s="177"/>
      <c r="C292" s="183" t="s">
        <v>316</v>
      </c>
      <c r="D292" s="181" t="s">
        <v>69</v>
      </c>
      <c r="E292" s="184">
        <f>E291*1.05</f>
        <v>331.8</v>
      </c>
      <c r="F292" s="15"/>
      <c r="G292" s="16"/>
      <c r="H292" s="17"/>
      <c r="I292" s="16"/>
      <c r="J292" s="16"/>
      <c r="K292" s="16"/>
      <c r="L292" s="16"/>
      <c r="M292" s="16"/>
      <c r="N292" s="16"/>
      <c r="O292" s="16"/>
      <c r="P292" s="18"/>
    </row>
    <row r="293" spans="1:16" s="45" customFormat="1" ht="12.75">
      <c r="A293" s="176"/>
      <c r="B293" s="177"/>
      <c r="C293" s="183" t="s">
        <v>152</v>
      </c>
      <c r="D293" s="181" t="s">
        <v>69</v>
      </c>
      <c r="E293" s="184">
        <f>E291</f>
        <v>316</v>
      </c>
      <c r="F293" s="15"/>
      <c r="G293" s="16"/>
      <c r="H293" s="17"/>
      <c r="I293" s="16"/>
      <c r="J293" s="16"/>
      <c r="K293" s="16"/>
      <c r="L293" s="16"/>
      <c r="M293" s="16"/>
      <c r="N293" s="16"/>
      <c r="O293" s="16"/>
      <c r="P293" s="18"/>
    </row>
    <row r="294" spans="1:16" s="45" customFormat="1" ht="25.5">
      <c r="A294" s="176">
        <v>5</v>
      </c>
      <c r="B294" s="177"/>
      <c r="C294" s="183" t="s">
        <v>317</v>
      </c>
      <c r="D294" s="181" t="s">
        <v>31</v>
      </c>
      <c r="E294" s="184">
        <v>43</v>
      </c>
      <c r="F294" s="15"/>
      <c r="G294" s="16"/>
      <c r="H294" s="17"/>
      <c r="I294" s="16"/>
      <c r="J294" s="16"/>
      <c r="K294" s="16"/>
      <c r="L294" s="16"/>
      <c r="M294" s="16"/>
      <c r="N294" s="16"/>
      <c r="O294" s="16"/>
      <c r="P294" s="18"/>
    </row>
    <row r="295" spans="1:16" s="45" customFormat="1" ht="15">
      <c r="A295" s="176"/>
      <c r="B295" s="177"/>
      <c r="C295" s="210" t="s">
        <v>318</v>
      </c>
      <c r="D295" s="181"/>
      <c r="E295" s="184"/>
      <c r="F295" s="15"/>
      <c r="G295" s="16"/>
      <c r="H295" s="17"/>
      <c r="I295" s="16"/>
      <c r="J295" s="16"/>
      <c r="K295" s="16"/>
      <c r="L295" s="16"/>
      <c r="M295" s="16"/>
      <c r="N295" s="16"/>
      <c r="O295" s="16"/>
      <c r="P295" s="18"/>
    </row>
    <row r="296" spans="1:16" s="45" customFormat="1" ht="25.5">
      <c r="A296" s="176">
        <v>1</v>
      </c>
      <c r="B296" s="177"/>
      <c r="C296" s="183" t="s">
        <v>163</v>
      </c>
      <c r="D296" s="181" t="s">
        <v>31</v>
      </c>
      <c r="E296" s="184">
        <v>289</v>
      </c>
      <c r="F296" s="15"/>
      <c r="G296" s="16"/>
      <c r="H296" s="17"/>
      <c r="I296" s="16"/>
      <c r="J296" s="16"/>
      <c r="K296" s="16"/>
      <c r="L296" s="16"/>
      <c r="M296" s="16"/>
      <c r="N296" s="16"/>
      <c r="O296" s="16"/>
      <c r="P296" s="18"/>
    </row>
    <row r="297" spans="1:16" s="45" customFormat="1" ht="12.75">
      <c r="A297" s="176">
        <v>2</v>
      </c>
      <c r="B297" s="177"/>
      <c r="C297" s="185" t="s">
        <v>164</v>
      </c>
      <c r="D297" s="181" t="s">
        <v>31</v>
      </c>
      <c r="E297" s="184">
        <v>289</v>
      </c>
      <c r="F297" s="15"/>
      <c r="G297" s="16"/>
      <c r="H297" s="17"/>
      <c r="I297" s="16"/>
      <c r="J297" s="16"/>
      <c r="K297" s="16"/>
      <c r="L297" s="16"/>
      <c r="M297" s="16"/>
      <c r="N297" s="16"/>
      <c r="O297" s="16"/>
      <c r="P297" s="18"/>
    </row>
    <row r="298" spans="1:16" s="45" customFormat="1" ht="25.5">
      <c r="A298" s="176"/>
      <c r="B298" s="177"/>
      <c r="C298" s="185" t="s">
        <v>459</v>
      </c>
      <c r="D298" s="181" t="s">
        <v>31</v>
      </c>
      <c r="E298" s="184">
        <f>1.04*E297</f>
        <v>300.56</v>
      </c>
      <c r="F298" s="15"/>
      <c r="G298" s="16"/>
      <c r="H298" s="17"/>
      <c r="I298" s="16"/>
      <c r="J298" s="16"/>
      <c r="K298" s="16"/>
      <c r="L298" s="16"/>
      <c r="M298" s="16"/>
      <c r="N298" s="16"/>
      <c r="O298" s="16"/>
      <c r="P298" s="18"/>
    </row>
    <row r="299" spans="1:16" s="45" customFormat="1" ht="12.75">
      <c r="A299" s="176"/>
      <c r="B299" s="177"/>
      <c r="C299" s="185" t="s">
        <v>103</v>
      </c>
      <c r="D299" s="181" t="s">
        <v>48</v>
      </c>
      <c r="E299" s="184">
        <f>4*E297</f>
        <v>1156</v>
      </c>
      <c r="F299" s="15"/>
      <c r="G299" s="16"/>
      <c r="H299" s="17"/>
      <c r="I299" s="16"/>
      <c r="J299" s="16"/>
      <c r="K299" s="16"/>
      <c r="L299" s="16"/>
      <c r="M299" s="16"/>
      <c r="N299" s="16"/>
      <c r="O299" s="16"/>
      <c r="P299" s="18"/>
    </row>
    <row r="300" spans="1:16" s="45" customFormat="1" ht="12.75">
      <c r="A300" s="176"/>
      <c r="B300" s="177"/>
      <c r="C300" s="183" t="s">
        <v>104</v>
      </c>
      <c r="D300" s="181" t="s">
        <v>78</v>
      </c>
      <c r="E300" s="184">
        <f>4*E297</f>
        <v>1156</v>
      </c>
      <c r="F300" s="15"/>
      <c r="G300" s="16"/>
      <c r="H300" s="17"/>
      <c r="I300" s="16"/>
      <c r="J300" s="16"/>
      <c r="K300" s="16"/>
      <c r="L300" s="16"/>
      <c r="M300" s="16"/>
      <c r="N300" s="16"/>
      <c r="O300" s="16"/>
      <c r="P300" s="18"/>
    </row>
    <row r="301" spans="1:16" s="45" customFormat="1" ht="25.5">
      <c r="A301" s="176">
        <v>3</v>
      </c>
      <c r="B301" s="177"/>
      <c r="C301" s="183" t="s">
        <v>129</v>
      </c>
      <c r="D301" s="181" t="s">
        <v>31</v>
      </c>
      <c r="E301" s="184">
        <v>289</v>
      </c>
      <c r="F301" s="15"/>
      <c r="G301" s="16"/>
      <c r="H301" s="17"/>
      <c r="I301" s="16"/>
      <c r="J301" s="16"/>
      <c r="K301" s="16"/>
      <c r="L301" s="16"/>
      <c r="M301" s="16"/>
      <c r="N301" s="16"/>
      <c r="O301" s="16"/>
      <c r="P301" s="18"/>
    </row>
    <row r="302" spans="1:16" s="45" customFormat="1" ht="12.75">
      <c r="A302" s="176"/>
      <c r="B302" s="177"/>
      <c r="C302" s="183" t="s">
        <v>296</v>
      </c>
      <c r="D302" s="181" t="s">
        <v>31</v>
      </c>
      <c r="E302" s="184">
        <f>E301*1.05</f>
        <v>303.45</v>
      </c>
      <c r="F302" s="15"/>
      <c r="G302" s="16"/>
      <c r="H302" s="17"/>
      <c r="I302" s="16"/>
      <c r="J302" s="16"/>
      <c r="K302" s="16"/>
      <c r="L302" s="16"/>
      <c r="M302" s="16"/>
      <c r="N302" s="16"/>
      <c r="O302" s="16"/>
      <c r="P302" s="18"/>
    </row>
    <row r="303" spans="1:16" s="45" customFormat="1" ht="12.75">
      <c r="A303" s="176"/>
      <c r="B303" s="177"/>
      <c r="C303" s="183" t="s">
        <v>103</v>
      </c>
      <c r="D303" s="181" t="s">
        <v>48</v>
      </c>
      <c r="E303" s="184">
        <f>4*E301</f>
        <v>1156</v>
      </c>
      <c r="F303" s="15"/>
      <c r="G303" s="16"/>
      <c r="H303" s="17"/>
      <c r="I303" s="16"/>
      <c r="J303" s="16"/>
      <c r="K303" s="16"/>
      <c r="L303" s="16"/>
      <c r="M303" s="16"/>
      <c r="N303" s="16"/>
      <c r="O303" s="16"/>
      <c r="P303" s="18"/>
    </row>
    <row r="304" spans="1:16" s="45" customFormat="1" ht="12.75">
      <c r="A304" s="176">
        <v>4</v>
      </c>
      <c r="B304" s="177"/>
      <c r="C304" s="183" t="s">
        <v>165</v>
      </c>
      <c r="D304" s="181" t="s">
        <v>31</v>
      </c>
      <c r="E304" s="184">
        <v>289</v>
      </c>
      <c r="F304" s="15"/>
      <c r="G304" s="16"/>
      <c r="H304" s="17"/>
      <c r="I304" s="16"/>
      <c r="J304" s="16"/>
      <c r="K304" s="16"/>
      <c r="L304" s="16"/>
      <c r="M304" s="16"/>
      <c r="N304" s="16"/>
      <c r="O304" s="16"/>
      <c r="P304" s="18"/>
    </row>
    <row r="305" spans="1:16" s="45" customFormat="1" ht="12.75">
      <c r="A305" s="176"/>
      <c r="B305" s="177"/>
      <c r="C305" s="183" t="s">
        <v>132</v>
      </c>
      <c r="D305" s="181" t="s">
        <v>48</v>
      </c>
      <c r="E305" s="184">
        <f>3.5*E304</f>
        <v>1011.5</v>
      </c>
      <c r="F305" s="15"/>
      <c r="G305" s="16"/>
      <c r="H305" s="17"/>
      <c r="I305" s="16"/>
      <c r="J305" s="16"/>
      <c r="K305" s="16"/>
      <c r="L305" s="16"/>
      <c r="M305" s="16"/>
      <c r="N305" s="16"/>
      <c r="O305" s="16"/>
      <c r="P305" s="18"/>
    </row>
    <row r="306" spans="1:16" s="45" customFormat="1" ht="12.75">
      <c r="A306" s="176">
        <v>5</v>
      </c>
      <c r="B306" s="177"/>
      <c r="C306" s="183" t="s">
        <v>166</v>
      </c>
      <c r="D306" s="181" t="s">
        <v>31</v>
      </c>
      <c r="E306" s="184">
        <v>289</v>
      </c>
      <c r="F306" s="15"/>
      <c r="G306" s="16"/>
      <c r="H306" s="17"/>
      <c r="I306" s="16"/>
      <c r="J306" s="16"/>
      <c r="K306" s="16"/>
      <c r="L306" s="16"/>
      <c r="M306" s="16"/>
      <c r="N306" s="16"/>
      <c r="O306" s="16"/>
      <c r="P306" s="18"/>
    </row>
    <row r="307" spans="1:16" s="45" customFormat="1" ht="12.75">
      <c r="A307" s="176"/>
      <c r="B307" s="177"/>
      <c r="C307" s="183" t="s">
        <v>109</v>
      </c>
      <c r="D307" s="181" t="s">
        <v>47</v>
      </c>
      <c r="E307" s="184">
        <f>0.15*E306</f>
        <v>43.35</v>
      </c>
      <c r="F307" s="15"/>
      <c r="G307" s="16"/>
      <c r="H307" s="17"/>
      <c r="I307" s="16"/>
      <c r="J307" s="16"/>
      <c r="K307" s="16"/>
      <c r="L307" s="16"/>
      <c r="M307" s="16"/>
      <c r="N307" s="16"/>
      <c r="O307" s="16"/>
      <c r="P307" s="18"/>
    </row>
    <row r="308" spans="1:16" s="45" customFormat="1" ht="12.75">
      <c r="A308" s="176">
        <v>6</v>
      </c>
      <c r="B308" s="177"/>
      <c r="C308" s="183" t="s">
        <v>167</v>
      </c>
      <c r="D308" s="181" t="s">
        <v>31</v>
      </c>
      <c r="E308" s="184">
        <v>289</v>
      </c>
      <c r="F308" s="15"/>
      <c r="G308" s="16"/>
      <c r="H308" s="17"/>
      <c r="I308" s="16"/>
      <c r="J308" s="16"/>
      <c r="K308" s="16"/>
      <c r="L308" s="16"/>
      <c r="M308" s="16"/>
      <c r="N308" s="16"/>
      <c r="O308" s="16"/>
      <c r="P308" s="18"/>
    </row>
    <row r="309" spans="1:16" s="45" customFormat="1" ht="12.75">
      <c r="A309" s="176"/>
      <c r="B309" s="177"/>
      <c r="C309" s="183" t="s">
        <v>111</v>
      </c>
      <c r="D309" s="181" t="s">
        <v>47</v>
      </c>
      <c r="E309" s="184">
        <f>0.5*E308</f>
        <v>144.5</v>
      </c>
      <c r="F309" s="15"/>
      <c r="G309" s="16"/>
      <c r="H309" s="17"/>
      <c r="I309" s="16"/>
      <c r="J309" s="16"/>
      <c r="K309" s="16"/>
      <c r="L309" s="16"/>
      <c r="M309" s="16"/>
      <c r="N309" s="16"/>
      <c r="O309" s="16"/>
      <c r="P309" s="18"/>
    </row>
    <row r="310" spans="1:16" s="45" customFormat="1" ht="15">
      <c r="A310" s="176"/>
      <c r="B310" s="177"/>
      <c r="C310" s="210" t="s">
        <v>159</v>
      </c>
      <c r="D310" s="181"/>
      <c r="E310" s="184"/>
      <c r="F310" s="15"/>
      <c r="G310" s="16"/>
      <c r="H310" s="17"/>
      <c r="I310" s="16"/>
      <c r="J310" s="16"/>
      <c r="K310" s="16"/>
      <c r="L310" s="16"/>
      <c r="M310" s="16"/>
      <c r="N310" s="16"/>
      <c r="O310" s="16"/>
      <c r="P310" s="18"/>
    </row>
    <row r="311" spans="1:16" s="45" customFormat="1" ht="12.75">
      <c r="A311" s="176">
        <v>1</v>
      </c>
      <c r="B311" s="177"/>
      <c r="C311" s="183" t="s">
        <v>319</v>
      </c>
      <c r="D311" s="181" t="s">
        <v>31</v>
      </c>
      <c r="E311" s="184">
        <v>332</v>
      </c>
      <c r="F311" s="15"/>
      <c r="G311" s="16"/>
      <c r="H311" s="17"/>
      <c r="I311" s="16"/>
      <c r="J311" s="16"/>
      <c r="K311" s="16"/>
      <c r="L311" s="16"/>
      <c r="M311" s="16"/>
      <c r="N311" s="16"/>
      <c r="O311" s="16"/>
      <c r="P311" s="18"/>
    </row>
    <row r="312" spans="1:16" s="45" customFormat="1" ht="12.75">
      <c r="A312" s="176">
        <v>2</v>
      </c>
      <c r="B312" s="177"/>
      <c r="C312" s="183" t="s">
        <v>320</v>
      </c>
      <c r="D312" s="181" t="s">
        <v>31</v>
      </c>
      <c r="E312" s="184">
        <v>332</v>
      </c>
      <c r="F312" s="15"/>
      <c r="G312" s="16"/>
      <c r="H312" s="17"/>
      <c r="I312" s="16"/>
      <c r="J312" s="16"/>
      <c r="K312" s="16"/>
      <c r="L312" s="16"/>
      <c r="M312" s="16"/>
      <c r="N312" s="16"/>
      <c r="O312" s="16"/>
      <c r="P312" s="18"/>
    </row>
    <row r="313" spans="1:16" s="45" customFormat="1" ht="12.75">
      <c r="A313" s="176"/>
      <c r="B313" s="177"/>
      <c r="C313" s="183" t="s">
        <v>321</v>
      </c>
      <c r="D313" s="181" t="s">
        <v>48</v>
      </c>
      <c r="E313" s="184">
        <f>1.05*E312</f>
        <v>348.6</v>
      </c>
      <c r="F313" s="15"/>
      <c r="G313" s="16"/>
      <c r="H313" s="17"/>
      <c r="I313" s="16"/>
      <c r="J313" s="16"/>
      <c r="K313" s="16"/>
      <c r="L313" s="16"/>
      <c r="M313" s="16"/>
      <c r="N313" s="16"/>
      <c r="O313" s="16"/>
      <c r="P313" s="18"/>
    </row>
    <row r="314" spans="1:16" s="45" customFormat="1" ht="12.75">
      <c r="A314" s="176">
        <v>3</v>
      </c>
      <c r="B314" s="177"/>
      <c r="C314" s="183" t="s">
        <v>160</v>
      </c>
      <c r="D314" s="181" t="s">
        <v>31</v>
      </c>
      <c r="E314" s="184">
        <v>332</v>
      </c>
      <c r="F314" s="15"/>
      <c r="G314" s="16"/>
      <c r="H314" s="17"/>
      <c r="I314" s="16"/>
      <c r="J314" s="16"/>
      <c r="K314" s="16"/>
      <c r="L314" s="16"/>
      <c r="M314" s="16"/>
      <c r="N314" s="16"/>
      <c r="O314" s="16"/>
      <c r="P314" s="18"/>
    </row>
    <row r="315" spans="1:16" s="45" customFormat="1" ht="12.75">
      <c r="A315" s="176"/>
      <c r="B315" s="177"/>
      <c r="C315" s="183" t="s">
        <v>109</v>
      </c>
      <c r="D315" s="181" t="s">
        <v>47</v>
      </c>
      <c r="E315" s="184">
        <f>0.15*E314</f>
        <v>49.8</v>
      </c>
      <c r="F315" s="15"/>
      <c r="G315" s="16"/>
      <c r="H315" s="17"/>
      <c r="I315" s="16"/>
      <c r="J315" s="16"/>
      <c r="K315" s="16"/>
      <c r="L315" s="16"/>
      <c r="M315" s="16"/>
      <c r="N315" s="16"/>
      <c r="O315" s="16"/>
      <c r="P315" s="18"/>
    </row>
    <row r="316" spans="1:16" s="45" customFormat="1" ht="12.75">
      <c r="A316" s="176">
        <v>4</v>
      </c>
      <c r="B316" s="177"/>
      <c r="C316" s="183" t="s">
        <v>161</v>
      </c>
      <c r="D316" s="181" t="s">
        <v>31</v>
      </c>
      <c r="E316" s="184">
        <v>332</v>
      </c>
      <c r="F316" s="15"/>
      <c r="G316" s="16"/>
      <c r="H316" s="17"/>
      <c r="I316" s="16"/>
      <c r="J316" s="16"/>
      <c r="K316" s="16"/>
      <c r="L316" s="16"/>
      <c r="M316" s="16"/>
      <c r="N316" s="16"/>
      <c r="O316" s="16"/>
      <c r="P316" s="18"/>
    </row>
    <row r="317" spans="1:16" s="45" customFormat="1" ht="12.75">
      <c r="A317" s="176"/>
      <c r="B317" s="177"/>
      <c r="C317" s="183" t="s">
        <v>322</v>
      </c>
      <c r="D317" s="181" t="s">
        <v>47</v>
      </c>
      <c r="E317" s="184">
        <f>0.5*E316</f>
        <v>166</v>
      </c>
      <c r="F317" s="15"/>
      <c r="G317" s="16"/>
      <c r="H317" s="17"/>
      <c r="I317" s="16"/>
      <c r="J317" s="16"/>
      <c r="K317" s="16"/>
      <c r="L317" s="16"/>
      <c r="M317" s="16"/>
      <c r="N317" s="16"/>
      <c r="O317" s="16"/>
      <c r="P317" s="18"/>
    </row>
    <row r="318" spans="1:16" s="45" customFormat="1" ht="28.5">
      <c r="A318" s="176"/>
      <c r="B318" s="177"/>
      <c r="C318" s="209" t="s">
        <v>323</v>
      </c>
      <c r="D318" s="181"/>
      <c r="E318" s="184"/>
      <c r="F318" s="15"/>
      <c r="G318" s="16"/>
      <c r="H318" s="17"/>
      <c r="I318" s="16"/>
      <c r="J318" s="16"/>
      <c r="K318" s="16"/>
      <c r="L318" s="16"/>
      <c r="M318" s="16"/>
      <c r="N318" s="16"/>
      <c r="O318" s="16"/>
      <c r="P318" s="18"/>
    </row>
    <row r="319" spans="1:16" s="45" customFormat="1" ht="12.75">
      <c r="A319" s="176">
        <v>1</v>
      </c>
      <c r="B319" s="177"/>
      <c r="C319" s="183" t="s">
        <v>324</v>
      </c>
      <c r="D319" s="181" t="s">
        <v>31</v>
      </c>
      <c r="E319" s="184">
        <v>27</v>
      </c>
      <c r="F319" s="15"/>
      <c r="G319" s="16"/>
      <c r="H319" s="17"/>
      <c r="I319" s="16"/>
      <c r="J319" s="16"/>
      <c r="K319" s="16"/>
      <c r="L319" s="16"/>
      <c r="M319" s="16"/>
      <c r="N319" s="16"/>
      <c r="O319" s="16"/>
      <c r="P319" s="18"/>
    </row>
    <row r="320" spans="1:16" s="45" customFormat="1" ht="25.5">
      <c r="A320" s="176"/>
      <c r="B320" s="177"/>
      <c r="C320" s="185" t="s">
        <v>472</v>
      </c>
      <c r="D320" s="181" t="s">
        <v>31</v>
      </c>
      <c r="E320" s="184">
        <f>1.04*E319</f>
        <v>28.080000000000002</v>
      </c>
      <c r="F320" s="15"/>
      <c r="G320" s="16"/>
      <c r="H320" s="17"/>
      <c r="I320" s="16"/>
      <c r="J320" s="16"/>
      <c r="K320" s="16"/>
      <c r="L320" s="16"/>
      <c r="M320" s="16"/>
      <c r="N320" s="16"/>
      <c r="O320" s="16"/>
      <c r="P320" s="18"/>
    </row>
    <row r="321" spans="1:16" s="45" customFormat="1" ht="12.75">
      <c r="A321" s="176"/>
      <c r="B321" s="177"/>
      <c r="C321" s="183" t="s">
        <v>103</v>
      </c>
      <c r="D321" s="181" t="s">
        <v>48</v>
      </c>
      <c r="E321" s="184">
        <f>4*E319</f>
        <v>108</v>
      </c>
      <c r="F321" s="15"/>
      <c r="G321" s="16"/>
      <c r="H321" s="17"/>
      <c r="I321" s="16"/>
      <c r="J321" s="16"/>
      <c r="K321" s="16"/>
      <c r="L321" s="16"/>
      <c r="M321" s="16"/>
      <c r="N321" s="16"/>
      <c r="O321" s="16"/>
      <c r="P321" s="18"/>
    </row>
    <row r="322" spans="1:16" s="45" customFormat="1" ht="12.75">
      <c r="A322" s="176"/>
      <c r="B322" s="177"/>
      <c r="C322" s="183" t="s">
        <v>104</v>
      </c>
      <c r="D322" s="181" t="s">
        <v>78</v>
      </c>
      <c r="E322" s="184">
        <f>4*E319</f>
        <v>108</v>
      </c>
      <c r="F322" s="15"/>
      <c r="G322" s="16"/>
      <c r="H322" s="17"/>
      <c r="I322" s="16"/>
      <c r="J322" s="16"/>
      <c r="K322" s="16"/>
      <c r="L322" s="16"/>
      <c r="M322" s="16"/>
      <c r="N322" s="16"/>
      <c r="O322" s="16"/>
      <c r="P322" s="18"/>
    </row>
    <row r="323" spans="1:16" s="45" customFormat="1" ht="25.5">
      <c r="A323" s="176">
        <v>2</v>
      </c>
      <c r="B323" s="177"/>
      <c r="C323" s="183" t="s">
        <v>129</v>
      </c>
      <c r="D323" s="181" t="s">
        <v>31</v>
      </c>
      <c r="E323" s="184">
        <v>27</v>
      </c>
      <c r="F323" s="15"/>
      <c r="G323" s="16"/>
      <c r="H323" s="17"/>
      <c r="I323" s="16"/>
      <c r="J323" s="16"/>
      <c r="K323" s="16"/>
      <c r="L323" s="16"/>
      <c r="M323" s="16"/>
      <c r="N323" s="16"/>
      <c r="O323" s="16"/>
      <c r="P323" s="18"/>
    </row>
    <row r="324" spans="1:16" s="45" customFormat="1" ht="12.75">
      <c r="A324" s="176"/>
      <c r="B324" s="177"/>
      <c r="C324" s="183" t="s">
        <v>296</v>
      </c>
      <c r="D324" s="181" t="s">
        <v>31</v>
      </c>
      <c r="E324" s="184">
        <f>E323*1.05</f>
        <v>28.35</v>
      </c>
      <c r="F324" s="15"/>
      <c r="G324" s="16"/>
      <c r="H324" s="17"/>
      <c r="I324" s="16"/>
      <c r="J324" s="16"/>
      <c r="K324" s="16"/>
      <c r="L324" s="16"/>
      <c r="M324" s="16"/>
      <c r="N324" s="16"/>
      <c r="O324" s="16"/>
      <c r="P324" s="18"/>
    </row>
    <row r="325" spans="1:16" s="45" customFormat="1" ht="12.75">
      <c r="A325" s="176"/>
      <c r="B325" s="177"/>
      <c r="C325" s="183" t="s">
        <v>103</v>
      </c>
      <c r="D325" s="181" t="s">
        <v>48</v>
      </c>
      <c r="E325" s="184">
        <f>4*E323</f>
        <v>108</v>
      </c>
      <c r="F325" s="15"/>
      <c r="G325" s="16"/>
      <c r="H325" s="17"/>
      <c r="I325" s="16"/>
      <c r="J325" s="16"/>
      <c r="K325" s="16"/>
      <c r="L325" s="16"/>
      <c r="M325" s="16"/>
      <c r="N325" s="16"/>
      <c r="O325" s="16"/>
      <c r="P325" s="18"/>
    </row>
    <row r="326" spans="1:16" s="45" customFormat="1" ht="12.75">
      <c r="A326" s="176">
        <v>3</v>
      </c>
      <c r="B326" s="177"/>
      <c r="C326" s="183" t="s">
        <v>170</v>
      </c>
      <c r="D326" s="181" t="s">
        <v>31</v>
      </c>
      <c r="E326" s="184">
        <v>27</v>
      </c>
      <c r="F326" s="15"/>
      <c r="G326" s="16"/>
      <c r="H326" s="17"/>
      <c r="I326" s="16"/>
      <c r="J326" s="16"/>
      <c r="K326" s="16"/>
      <c r="L326" s="16"/>
      <c r="M326" s="16"/>
      <c r="N326" s="16"/>
      <c r="O326" s="16"/>
      <c r="P326" s="18"/>
    </row>
    <row r="327" spans="1:16" s="45" customFormat="1" ht="12.75">
      <c r="A327" s="176"/>
      <c r="B327" s="177"/>
      <c r="C327" s="183" t="s">
        <v>132</v>
      </c>
      <c r="D327" s="181" t="s">
        <v>48</v>
      </c>
      <c r="E327" s="184">
        <f>3.5*E326</f>
        <v>94.5</v>
      </c>
      <c r="F327" s="15"/>
      <c r="G327" s="16"/>
      <c r="H327" s="17"/>
      <c r="I327" s="16"/>
      <c r="J327" s="16"/>
      <c r="K327" s="16"/>
      <c r="L327" s="16"/>
      <c r="M327" s="16"/>
      <c r="N327" s="16"/>
      <c r="O327" s="16"/>
      <c r="P327" s="18"/>
    </row>
    <row r="328" spans="1:16" s="45" customFormat="1" ht="12.75">
      <c r="A328" s="176">
        <v>4</v>
      </c>
      <c r="B328" s="177"/>
      <c r="C328" s="183" t="s">
        <v>325</v>
      </c>
      <c r="D328" s="181" t="s">
        <v>31</v>
      </c>
      <c r="E328" s="184">
        <v>27</v>
      </c>
      <c r="F328" s="15"/>
      <c r="G328" s="16"/>
      <c r="H328" s="17"/>
      <c r="I328" s="16"/>
      <c r="J328" s="16"/>
      <c r="K328" s="16"/>
      <c r="L328" s="16"/>
      <c r="M328" s="16"/>
      <c r="N328" s="16"/>
      <c r="O328" s="16"/>
      <c r="P328" s="18"/>
    </row>
    <row r="329" spans="1:16" s="45" customFormat="1" ht="12.75">
      <c r="A329" s="176"/>
      <c r="B329" s="177"/>
      <c r="C329" s="183" t="s">
        <v>109</v>
      </c>
      <c r="D329" s="181" t="s">
        <v>47</v>
      </c>
      <c r="E329" s="184">
        <f>0.15*E328</f>
        <v>4.05</v>
      </c>
      <c r="F329" s="15"/>
      <c r="G329" s="16"/>
      <c r="H329" s="17"/>
      <c r="I329" s="16"/>
      <c r="J329" s="16"/>
      <c r="K329" s="16"/>
      <c r="L329" s="16"/>
      <c r="M329" s="16"/>
      <c r="N329" s="16"/>
      <c r="O329" s="16"/>
      <c r="P329" s="18"/>
    </row>
    <row r="330" spans="1:16" s="45" customFormat="1" ht="12.75">
      <c r="A330" s="176">
        <v>5</v>
      </c>
      <c r="B330" s="177"/>
      <c r="C330" s="183" t="s">
        <v>172</v>
      </c>
      <c r="D330" s="181" t="s">
        <v>31</v>
      </c>
      <c r="E330" s="184">
        <v>27</v>
      </c>
      <c r="F330" s="15"/>
      <c r="G330" s="16"/>
      <c r="H330" s="17"/>
      <c r="I330" s="16"/>
      <c r="J330" s="16"/>
      <c r="K330" s="16"/>
      <c r="L330" s="16"/>
      <c r="M330" s="16"/>
      <c r="N330" s="16"/>
      <c r="O330" s="16"/>
      <c r="P330" s="18"/>
    </row>
    <row r="331" spans="1:16" s="45" customFormat="1" ht="12.75">
      <c r="A331" s="176"/>
      <c r="B331" s="177"/>
      <c r="C331" s="183" t="s">
        <v>111</v>
      </c>
      <c r="D331" s="181" t="s">
        <v>47</v>
      </c>
      <c r="E331" s="184">
        <f>0.5*E330</f>
        <v>13.5</v>
      </c>
      <c r="F331" s="15"/>
      <c r="G331" s="16"/>
      <c r="H331" s="17"/>
      <c r="I331" s="16"/>
      <c r="J331" s="16"/>
      <c r="K331" s="16"/>
      <c r="L331" s="16"/>
      <c r="M331" s="16"/>
      <c r="N331" s="16"/>
      <c r="O331" s="16"/>
      <c r="P331" s="18"/>
    </row>
    <row r="332" spans="1:16" s="45" customFormat="1" ht="28.5">
      <c r="A332" s="176"/>
      <c r="B332" s="177"/>
      <c r="C332" s="209" t="s">
        <v>326</v>
      </c>
      <c r="D332" s="181"/>
      <c r="E332" s="184"/>
      <c r="F332" s="15"/>
      <c r="G332" s="16"/>
      <c r="H332" s="17"/>
      <c r="I332" s="16"/>
      <c r="J332" s="16"/>
      <c r="K332" s="16"/>
      <c r="L332" s="16"/>
      <c r="M332" s="16"/>
      <c r="N332" s="16"/>
      <c r="O332" s="16"/>
      <c r="P332" s="18"/>
    </row>
    <row r="333" spans="1:16" s="45" customFormat="1" ht="12.75">
      <c r="A333" s="179">
        <v>1</v>
      </c>
      <c r="B333" s="178"/>
      <c r="C333" s="185" t="s">
        <v>164</v>
      </c>
      <c r="D333" s="186" t="s">
        <v>31</v>
      </c>
      <c r="E333" s="184">
        <v>140</v>
      </c>
      <c r="F333" s="15"/>
      <c r="G333" s="16"/>
      <c r="H333" s="17"/>
      <c r="I333" s="16"/>
      <c r="J333" s="16"/>
      <c r="K333" s="16"/>
      <c r="L333" s="16"/>
      <c r="M333" s="16"/>
      <c r="N333" s="16"/>
      <c r="O333" s="16"/>
      <c r="P333" s="18"/>
    </row>
    <row r="334" spans="1:16" s="45" customFormat="1" ht="25.5">
      <c r="A334" s="179"/>
      <c r="B334" s="178"/>
      <c r="C334" s="185" t="s">
        <v>459</v>
      </c>
      <c r="D334" s="186" t="s">
        <v>31</v>
      </c>
      <c r="E334" s="184">
        <f>1.04*E333</f>
        <v>145.6</v>
      </c>
      <c r="F334" s="15"/>
      <c r="G334" s="16"/>
      <c r="H334" s="17"/>
      <c r="I334" s="16"/>
      <c r="J334" s="16"/>
      <c r="K334" s="16"/>
      <c r="L334" s="16"/>
      <c r="M334" s="16"/>
      <c r="N334" s="16"/>
      <c r="O334" s="16"/>
      <c r="P334" s="18"/>
    </row>
    <row r="335" spans="1:16" s="45" customFormat="1" ht="12.75">
      <c r="A335" s="179"/>
      <c r="B335" s="178"/>
      <c r="C335" s="185" t="s">
        <v>103</v>
      </c>
      <c r="D335" s="186" t="s">
        <v>48</v>
      </c>
      <c r="E335" s="184">
        <f>4*E333</f>
        <v>560</v>
      </c>
      <c r="F335" s="15"/>
      <c r="G335" s="16"/>
      <c r="H335" s="17"/>
      <c r="I335" s="16"/>
      <c r="J335" s="16"/>
      <c r="K335" s="16"/>
      <c r="L335" s="16"/>
      <c r="M335" s="16"/>
      <c r="N335" s="16"/>
      <c r="O335" s="16"/>
      <c r="P335" s="18"/>
    </row>
    <row r="336" spans="1:16" s="45" customFormat="1" ht="12.75">
      <c r="A336" s="179"/>
      <c r="B336" s="178"/>
      <c r="C336" s="185" t="s">
        <v>104</v>
      </c>
      <c r="D336" s="186" t="s">
        <v>78</v>
      </c>
      <c r="E336" s="184">
        <f>4*E333</f>
        <v>560</v>
      </c>
      <c r="F336" s="15"/>
      <c r="G336" s="16"/>
      <c r="H336" s="17"/>
      <c r="I336" s="16"/>
      <c r="J336" s="16"/>
      <c r="K336" s="16"/>
      <c r="L336" s="16"/>
      <c r="M336" s="16"/>
      <c r="N336" s="16"/>
      <c r="O336" s="16"/>
      <c r="P336" s="18"/>
    </row>
    <row r="337" spans="1:16" s="45" customFormat="1" ht="25.5">
      <c r="A337" s="179">
        <v>2</v>
      </c>
      <c r="B337" s="178"/>
      <c r="C337" s="185" t="s">
        <v>130</v>
      </c>
      <c r="D337" s="186" t="s">
        <v>31</v>
      </c>
      <c r="E337" s="184">
        <v>140</v>
      </c>
      <c r="F337" s="15"/>
      <c r="G337" s="16"/>
      <c r="H337" s="17"/>
      <c r="I337" s="16"/>
      <c r="J337" s="16"/>
      <c r="K337" s="16"/>
      <c r="L337" s="16"/>
      <c r="M337" s="16"/>
      <c r="N337" s="16"/>
      <c r="O337" s="16"/>
      <c r="P337" s="18"/>
    </row>
    <row r="338" spans="1:16" s="45" customFormat="1" ht="12.75">
      <c r="A338" s="179"/>
      <c r="B338" s="178"/>
      <c r="C338" s="185" t="s">
        <v>106</v>
      </c>
      <c r="D338" s="186" t="s">
        <v>31</v>
      </c>
      <c r="E338" s="184">
        <f>E337*1.05*2</f>
        <v>294</v>
      </c>
      <c r="F338" s="15"/>
      <c r="G338" s="16"/>
      <c r="H338" s="17"/>
      <c r="I338" s="16"/>
      <c r="J338" s="16"/>
      <c r="K338" s="16"/>
      <c r="L338" s="16"/>
      <c r="M338" s="16"/>
      <c r="N338" s="16"/>
      <c r="O338" s="16"/>
      <c r="P338" s="18"/>
    </row>
    <row r="339" spans="1:16" s="45" customFormat="1" ht="12.75">
      <c r="A339" s="179"/>
      <c r="B339" s="178"/>
      <c r="C339" s="185" t="s">
        <v>103</v>
      </c>
      <c r="D339" s="186" t="s">
        <v>48</v>
      </c>
      <c r="E339" s="184">
        <f>4*E337</f>
        <v>560</v>
      </c>
      <c r="F339" s="15"/>
      <c r="G339" s="16"/>
      <c r="H339" s="17"/>
      <c r="I339" s="16"/>
      <c r="J339" s="16"/>
      <c r="K339" s="16"/>
      <c r="L339" s="16"/>
      <c r="M339" s="16"/>
      <c r="N339" s="16"/>
      <c r="O339" s="16"/>
      <c r="P339" s="18"/>
    </row>
    <row r="340" spans="1:16" s="45" customFormat="1" ht="12.75">
      <c r="A340" s="179">
        <v>3</v>
      </c>
      <c r="B340" s="178"/>
      <c r="C340" s="185" t="s">
        <v>170</v>
      </c>
      <c r="D340" s="186" t="s">
        <v>31</v>
      </c>
      <c r="E340" s="184">
        <v>140</v>
      </c>
      <c r="F340" s="15"/>
      <c r="G340" s="16"/>
      <c r="H340" s="17"/>
      <c r="I340" s="16"/>
      <c r="J340" s="16"/>
      <c r="K340" s="16"/>
      <c r="L340" s="16"/>
      <c r="M340" s="16"/>
      <c r="N340" s="16"/>
      <c r="O340" s="16"/>
      <c r="P340" s="18"/>
    </row>
    <row r="341" spans="1:16" s="45" customFormat="1" ht="12.75">
      <c r="A341" s="179"/>
      <c r="B341" s="178"/>
      <c r="C341" s="185" t="s">
        <v>132</v>
      </c>
      <c r="D341" s="186" t="s">
        <v>48</v>
      </c>
      <c r="E341" s="184">
        <f>3.5*E340</f>
        <v>490</v>
      </c>
      <c r="F341" s="15"/>
      <c r="G341" s="16"/>
      <c r="H341" s="17"/>
      <c r="I341" s="16"/>
      <c r="J341" s="16"/>
      <c r="K341" s="16"/>
      <c r="L341" s="16"/>
      <c r="M341" s="16"/>
      <c r="N341" s="16"/>
      <c r="O341" s="16"/>
      <c r="P341" s="18"/>
    </row>
    <row r="342" spans="1:16" s="45" customFormat="1" ht="12.75">
      <c r="A342" s="179">
        <v>4</v>
      </c>
      <c r="B342" s="178"/>
      <c r="C342" s="185" t="s">
        <v>325</v>
      </c>
      <c r="D342" s="186" t="s">
        <v>31</v>
      </c>
      <c r="E342" s="184">
        <v>140</v>
      </c>
      <c r="F342" s="15"/>
      <c r="G342" s="16"/>
      <c r="H342" s="17"/>
      <c r="I342" s="16"/>
      <c r="J342" s="16"/>
      <c r="K342" s="16"/>
      <c r="L342" s="16"/>
      <c r="M342" s="16"/>
      <c r="N342" s="16"/>
      <c r="O342" s="16"/>
      <c r="P342" s="18"/>
    </row>
    <row r="343" spans="1:16" s="45" customFormat="1" ht="12.75">
      <c r="A343" s="179"/>
      <c r="B343" s="178"/>
      <c r="C343" s="185" t="s">
        <v>109</v>
      </c>
      <c r="D343" s="186" t="s">
        <v>47</v>
      </c>
      <c r="E343" s="184">
        <f>0.15*E342</f>
        <v>21</v>
      </c>
      <c r="F343" s="15"/>
      <c r="G343" s="16"/>
      <c r="H343" s="17"/>
      <c r="I343" s="16"/>
      <c r="J343" s="16"/>
      <c r="K343" s="16"/>
      <c r="L343" s="16"/>
      <c r="M343" s="16"/>
      <c r="N343" s="16"/>
      <c r="O343" s="16"/>
      <c r="P343" s="18"/>
    </row>
    <row r="344" spans="1:16" s="45" customFormat="1" ht="12.75">
      <c r="A344" s="179">
        <v>5</v>
      </c>
      <c r="B344" s="178"/>
      <c r="C344" s="185" t="s">
        <v>172</v>
      </c>
      <c r="D344" s="186" t="s">
        <v>31</v>
      </c>
      <c r="E344" s="184">
        <v>140</v>
      </c>
      <c r="F344" s="15"/>
      <c r="G344" s="16"/>
      <c r="H344" s="17"/>
      <c r="I344" s="16"/>
      <c r="J344" s="16"/>
      <c r="K344" s="16"/>
      <c r="L344" s="16"/>
      <c r="M344" s="16"/>
      <c r="N344" s="16"/>
      <c r="O344" s="16"/>
      <c r="P344" s="18"/>
    </row>
    <row r="345" spans="1:16" s="45" customFormat="1" ht="12.75">
      <c r="A345" s="179"/>
      <c r="B345" s="178"/>
      <c r="C345" s="185" t="s">
        <v>111</v>
      </c>
      <c r="D345" s="186" t="s">
        <v>47</v>
      </c>
      <c r="E345" s="184">
        <f>0.5*E344</f>
        <v>70</v>
      </c>
      <c r="F345" s="15"/>
      <c r="G345" s="16"/>
      <c r="H345" s="17"/>
      <c r="I345" s="16"/>
      <c r="J345" s="16"/>
      <c r="K345" s="16"/>
      <c r="L345" s="16"/>
      <c r="M345" s="16"/>
      <c r="N345" s="16"/>
      <c r="O345" s="16"/>
      <c r="P345" s="18"/>
    </row>
    <row r="346" spans="1:16" s="45" customFormat="1" ht="14.25">
      <c r="A346" s="176"/>
      <c r="B346" s="177"/>
      <c r="C346" s="209" t="s">
        <v>327</v>
      </c>
      <c r="D346" s="181"/>
      <c r="E346" s="184"/>
      <c r="F346" s="15"/>
      <c r="G346" s="16"/>
      <c r="H346" s="17"/>
      <c r="I346" s="16"/>
      <c r="J346" s="16"/>
      <c r="K346" s="16"/>
      <c r="L346" s="16"/>
      <c r="M346" s="16"/>
      <c r="N346" s="16"/>
      <c r="O346" s="16"/>
      <c r="P346" s="18"/>
    </row>
    <row r="347" spans="1:16" s="45" customFormat="1" ht="38.25">
      <c r="A347" s="176">
        <v>1</v>
      </c>
      <c r="B347" s="177"/>
      <c r="C347" s="183" t="s">
        <v>328</v>
      </c>
      <c r="D347" s="181" t="s">
        <v>329</v>
      </c>
      <c r="E347" s="184">
        <v>7</v>
      </c>
      <c r="F347" s="15"/>
      <c r="G347" s="16"/>
      <c r="H347" s="17"/>
      <c r="I347" s="16"/>
      <c r="J347" s="16"/>
      <c r="K347" s="16"/>
      <c r="L347" s="16"/>
      <c r="M347" s="16"/>
      <c r="N347" s="16"/>
      <c r="O347" s="16"/>
      <c r="P347" s="18"/>
    </row>
    <row r="348" spans="1:16" s="45" customFormat="1" ht="15">
      <c r="A348" s="176"/>
      <c r="B348" s="177"/>
      <c r="C348" s="210" t="s">
        <v>162</v>
      </c>
      <c r="D348" s="181"/>
      <c r="E348" s="184"/>
      <c r="F348" s="15"/>
      <c r="G348" s="16"/>
      <c r="H348" s="17"/>
      <c r="I348" s="16"/>
      <c r="J348" s="16"/>
      <c r="K348" s="16"/>
      <c r="L348" s="16"/>
      <c r="M348" s="16"/>
      <c r="N348" s="16"/>
      <c r="O348" s="16"/>
      <c r="P348" s="18"/>
    </row>
    <row r="349" spans="1:16" s="45" customFormat="1" ht="12.75">
      <c r="A349" s="179">
        <v>1</v>
      </c>
      <c r="B349" s="178"/>
      <c r="C349" s="185" t="s">
        <v>330</v>
      </c>
      <c r="D349" s="186" t="s">
        <v>31</v>
      </c>
      <c r="E349" s="184">
        <v>1660</v>
      </c>
      <c r="F349" s="15"/>
      <c r="G349" s="16"/>
      <c r="H349" s="17"/>
      <c r="I349" s="16"/>
      <c r="J349" s="16"/>
      <c r="K349" s="16"/>
      <c r="L349" s="16"/>
      <c r="M349" s="16"/>
      <c r="N349" s="16"/>
      <c r="O349" s="16"/>
      <c r="P349" s="18"/>
    </row>
    <row r="350" spans="1:16" s="45" customFormat="1" ht="12.75">
      <c r="A350" s="179">
        <v>2</v>
      </c>
      <c r="B350" s="178"/>
      <c r="C350" s="185" t="s">
        <v>301</v>
      </c>
      <c r="D350" s="186" t="s">
        <v>31</v>
      </c>
      <c r="E350" s="184">
        <v>1660</v>
      </c>
      <c r="F350" s="15"/>
      <c r="G350" s="16"/>
      <c r="H350" s="17"/>
      <c r="I350" s="16"/>
      <c r="J350" s="16"/>
      <c r="K350" s="16"/>
      <c r="L350" s="16"/>
      <c r="M350" s="16"/>
      <c r="N350" s="16"/>
      <c r="O350" s="16"/>
      <c r="P350" s="18"/>
    </row>
    <row r="351" spans="1:16" s="45" customFormat="1" ht="12.75">
      <c r="A351" s="179"/>
      <c r="B351" s="178"/>
      <c r="C351" s="185" t="s">
        <v>331</v>
      </c>
      <c r="D351" s="186" t="s">
        <v>47</v>
      </c>
      <c r="E351" s="184">
        <f>0.2*E350</f>
        <v>332</v>
      </c>
      <c r="F351" s="15"/>
      <c r="G351" s="16"/>
      <c r="H351" s="17"/>
      <c r="I351" s="16"/>
      <c r="J351" s="16"/>
      <c r="K351" s="16"/>
      <c r="L351" s="16"/>
      <c r="M351" s="16"/>
      <c r="N351" s="16"/>
      <c r="O351" s="16"/>
      <c r="P351" s="18"/>
    </row>
    <row r="352" spans="1:16" s="45" customFormat="1" ht="12.75">
      <c r="A352" s="179">
        <v>3</v>
      </c>
      <c r="B352" s="178"/>
      <c r="C352" s="185" t="s">
        <v>332</v>
      </c>
      <c r="D352" s="186" t="s">
        <v>31</v>
      </c>
      <c r="E352" s="184">
        <v>1660</v>
      </c>
      <c r="F352" s="15"/>
      <c r="G352" s="16"/>
      <c r="H352" s="17"/>
      <c r="I352" s="16"/>
      <c r="J352" s="16"/>
      <c r="K352" s="16"/>
      <c r="L352" s="16"/>
      <c r="M352" s="16"/>
      <c r="N352" s="16"/>
      <c r="O352" s="16"/>
      <c r="P352" s="18"/>
    </row>
    <row r="353" spans="1:16" s="45" customFormat="1" ht="12.75">
      <c r="A353" s="179"/>
      <c r="B353" s="178"/>
      <c r="C353" s="185" t="s">
        <v>321</v>
      </c>
      <c r="D353" s="186" t="s">
        <v>48</v>
      </c>
      <c r="E353" s="184">
        <f>1.05*E352</f>
        <v>1743</v>
      </c>
      <c r="F353" s="15"/>
      <c r="G353" s="16"/>
      <c r="H353" s="17"/>
      <c r="I353" s="16"/>
      <c r="J353" s="16"/>
      <c r="K353" s="16"/>
      <c r="L353" s="16"/>
      <c r="M353" s="16"/>
      <c r="N353" s="16"/>
      <c r="O353" s="16"/>
      <c r="P353" s="18"/>
    </row>
    <row r="354" spans="1:16" s="45" customFormat="1" ht="12.75">
      <c r="A354" s="179">
        <v>4</v>
      </c>
      <c r="B354" s="178"/>
      <c r="C354" s="185" t="s">
        <v>333</v>
      </c>
      <c r="D354" s="186" t="s">
        <v>31</v>
      </c>
      <c r="E354" s="184">
        <v>1660</v>
      </c>
      <c r="F354" s="15"/>
      <c r="G354" s="16"/>
      <c r="H354" s="17"/>
      <c r="I354" s="16"/>
      <c r="J354" s="16"/>
      <c r="K354" s="16"/>
      <c r="L354" s="16"/>
      <c r="M354" s="16"/>
      <c r="N354" s="16"/>
      <c r="O354" s="16"/>
      <c r="P354" s="18"/>
    </row>
    <row r="355" spans="1:16" s="45" customFormat="1" ht="12.75">
      <c r="A355" s="179"/>
      <c r="B355" s="178"/>
      <c r="C355" s="185" t="s">
        <v>334</v>
      </c>
      <c r="D355" s="186" t="s">
        <v>48</v>
      </c>
      <c r="E355" s="184">
        <f>E354*0.15</f>
        <v>249</v>
      </c>
      <c r="F355" s="15"/>
      <c r="G355" s="16"/>
      <c r="H355" s="17"/>
      <c r="I355" s="16"/>
      <c r="J355" s="16"/>
      <c r="K355" s="16"/>
      <c r="L355" s="16"/>
      <c r="M355" s="16"/>
      <c r="N355" s="16"/>
      <c r="O355" s="16"/>
      <c r="P355" s="18"/>
    </row>
    <row r="356" spans="1:16" s="45" customFormat="1" ht="12.75">
      <c r="A356" s="179">
        <v>5</v>
      </c>
      <c r="B356" s="178"/>
      <c r="C356" s="185" t="s">
        <v>335</v>
      </c>
      <c r="D356" s="186" t="s">
        <v>31</v>
      </c>
      <c r="E356" s="184">
        <v>1660</v>
      </c>
      <c r="F356" s="15"/>
      <c r="G356" s="16"/>
      <c r="H356" s="17"/>
      <c r="I356" s="16"/>
      <c r="J356" s="16"/>
      <c r="K356" s="16"/>
      <c r="L356" s="16"/>
      <c r="M356" s="16"/>
      <c r="N356" s="16"/>
      <c r="O356" s="16"/>
      <c r="P356" s="18"/>
    </row>
    <row r="357" spans="1:16" s="45" customFormat="1" ht="12.75">
      <c r="A357" s="179"/>
      <c r="B357" s="178"/>
      <c r="C357" s="185" t="s">
        <v>336</v>
      </c>
      <c r="D357" s="186" t="s">
        <v>48</v>
      </c>
      <c r="E357" s="184">
        <f>E356*0.3</f>
        <v>498</v>
      </c>
      <c r="F357" s="15"/>
      <c r="G357" s="16"/>
      <c r="H357" s="17"/>
      <c r="I357" s="16"/>
      <c r="J357" s="16"/>
      <c r="K357" s="16"/>
      <c r="L357" s="16"/>
      <c r="M357" s="16"/>
      <c r="N357" s="16"/>
      <c r="O357" s="16"/>
      <c r="P357" s="18"/>
    </row>
    <row r="358" spans="1:16" s="45" customFormat="1" ht="15">
      <c r="A358" s="176"/>
      <c r="B358" s="177"/>
      <c r="C358" s="210" t="s">
        <v>337</v>
      </c>
      <c r="D358" s="181"/>
      <c r="E358" s="184"/>
      <c r="F358" s="15"/>
      <c r="G358" s="16"/>
      <c r="H358" s="17"/>
      <c r="I358" s="16"/>
      <c r="J358" s="16"/>
      <c r="K358" s="16"/>
      <c r="L358" s="16"/>
      <c r="M358" s="16"/>
      <c r="N358" s="16"/>
      <c r="O358" s="16"/>
      <c r="P358" s="18"/>
    </row>
    <row r="359" spans="1:16" s="45" customFormat="1" ht="12.75">
      <c r="A359" s="179">
        <v>1</v>
      </c>
      <c r="B359" s="178"/>
      <c r="C359" s="185" t="s">
        <v>338</v>
      </c>
      <c r="D359" s="186" t="s">
        <v>31</v>
      </c>
      <c r="E359" s="184">
        <v>730</v>
      </c>
      <c r="F359" s="15"/>
      <c r="G359" s="16"/>
      <c r="H359" s="17"/>
      <c r="I359" s="16"/>
      <c r="J359" s="16"/>
      <c r="K359" s="16"/>
      <c r="L359" s="16"/>
      <c r="M359" s="16"/>
      <c r="N359" s="16"/>
      <c r="O359" s="16"/>
      <c r="P359" s="18"/>
    </row>
    <row r="360" spans="1:16" s="45" customFormat="1" ht="12.75">
      <c r="A360" s="179">
        <v>2</v>
      </c>
      <c r="B360" s="178"/>
      <c r="C360" s="185" t="s">
        <v>160</v>
      </c>
      <c r="D360" s="186" t="s">
        <v>31</v>
      </c>
      <c r="E360" s="184">
        <v>730</v>
      </c>
      <c r="F360" s="15"/>
      <c r="G360" s="16"/>
      <c r="H360" s="17"/>
      <c r="I360" s="16"/>
      <c r="J360" s="16"/>
      <c r="K360" s="16"/>
      <c r="L360" s="16"/>
      <c r="M360" s="16"/>
      <c r="N360" s="16"/>
      <c r="O360" s="16"/>
      <c r="P360" s="18"/>
    </row>
    <row r="361" spans="1:16" s="45" customFormat="1" ht="12.75">
      <c r="A361" s="179"/>
      <c r="B361" s="178"/>
      <c r="C361" s="185" t="s">
        <v>331</v>
      </c>
      <c r="D361" s="186" t="s">
        <v>47</v>
      </c>
      <c r="E361" s="184">
        <f>0.2*E360</f>
        <v>146</v>
      </c>
      <c r="F361" s="15"/>
      <c r="G361" s="16"/>
      <c r="H361" s="17"/>
      <c r="I361" s="16"/>
      <c r="J361" s="16"/>
      <c r="K361" s="16"/>
      <c r="L361" s="16"/>
      <c r="M361" s="16"/>
      <c r="N361" s="16"/>
      <c r="O361" s="16"/>
      <c r="P361" s="18"/>
    </row>
    <row r="362" spans="1:16" s="45" customFormat="1" ht="12.75">
      <c r="A362" s="179">
        <v>3</v>
      </c>
      <c r="B362" s="178"/>
      <c r="C362" s="185" t="s">
        <v>320</v>
      </c>
      <c r="D362" s="186" t="s">
        <v>31</v>
      </c>
      <c r="E362" s="184">
        <v>730</v>
      </c>
      <c r="F362" s="15"/>
      <c r="G362" s="16"/>
      <c r="H362" s="17"/>
      <c r="I362" s="16"/>
      <c r="J362" s="16"/>
      <c r="K362" s="16"/>
      <c r="L362" s="16"/>
      <c r="M362" s="16"/>
      <c r="N362" s="16"/>
      <c r="O362" s="16"/>
      <c r="P362" s="18"/>
    </row>
    <row r="363" spans="1:16" s="45" customFormat="1" ht="12.75">
      <c r="A363" s="179"/>
      <c r="B363" s="178"/>
      <c r="C363" s="185" t="s">
        <v>321</v>
      </c>
      <c r="D363" s="186" t="s">
        <v>48</v>
      </c>
      <c r="E363" s="184">
        <f>1.05*E362</f>
        <v>766.5</v>
      </c>
      <c r="F363" s="15"/>
      <c r="G363" s="16"/>
      <c r="H363" s="17"/>
      <c r="I363" s="16"/>
      <c r="J363" s="16"/>
      <c r="K363" s="16"/>
      <c r="L363" s="16"/>
      <c r="M363" s="16"/>
      <c r="N363" s="16"/>
      <c r="O363" s="16"/>
      <c r="P363" s="18"/>
    </row>
    <row r="364" spans="1:16" s="45" customFormat="1" ht="12.75">
      <c r="A364" s="179">
        <v>4</v>
      </c>
      <c r="B364" s="178"/>
      <c r="C364" s="185" t="s">
        <v>339</v>
      </c>
      <c r="D364" s="186" t="s">
        <v>31</v>
      </c>
      <c r="E364" s="184">
        <v>730</v>
      </c>
      <c r="F364" s="15"/>
      <c r="G364" s="16"/>
      <c r="H364" s="17"/>
      <c r="I364" s="16"/>
      <c r="J364" s="16"/>
      <c r="K364" s="16"/>
      <c r="L364" s="16"/>
      <c r="M364" s="16"/>
      <c r="N364" s="16"/>
      <c r="O364" s="16"/>
      <c r="P364" s="18"/>
    </row>
    <row r="365" spans="1:16" s="45" customFormat="1" ht="12.75">
      <c r="A365" s="179"/>
      <c r="B365" s="178"/>
      <c r="C365" s="185" t="s">
        <v>334</v>
      </c>
      <c r="D365" s="186" t="s">
        <v>48</v>
      </c>
      <c r="E365" s="184">
        <f>E364*0.15</f>
        <v>109.5</v>
      </c>
      <c r="F365" s="15"/>
      <c r="G365" s="16"/>
      <c r="H365" s="17"/>
      <c r="I365" s="16"/>
      <c r="J365" s="16"/>
      <c r="K365" s="16"/>
      <c r="L365" s="16"/>
      <c r="M365" s="16"/>
      <c r="N365" s="16"/>
      <c r="O365" s="16"/>
      <c r="P365" s="18"/>
    </row>
    <row r="366" spans="1:16" s="45" customFormat="1" ht="12.75">
      <c r="A366" s="179">
        <v>5</v>
      </c>
      <c r="B366" s="178"/>
      <c r="C366" s="185" t="s">
        <v>340</v>
      </c>
      <c r="D366" s="186" t="s">
        <v>31</v>
      </c>
      <c r="E366" s="184">
        <v>730</v>
      </c>
      <c r="F366" s="15"/>
      <c r="G366" s="16"/>
      <c r="H366" s="17"/>
      <c r="I366" s="16"/>
      <c r="J366" s="16"/>
      <c r="K366" s="16"/>
      <c r="L366" s="16"/>
      <c r="M366" s="16"/>
      <c r="N366" s="16"/>
      <c r="O366" s="16"/>
      <c r="P366" s="18"/>
    </row>
    <row r="367" spans="1:16" s="45" customFormat="1" ht="12.75">
      <c r="A367" s="179"/>
      <c r="B367" s="178"/>
      <c r="C367" s="185" t="s">
        <v>336</v>
      </c>
      <c r="D367" s="186" t="s">
        <v>48</v>
      </c>
      <c r="E367" s="184">
        <f>E366*0.3</f>
        <v>219</v>
      </c>
      <c r="F367" s="15"/>
      <c r="G367" s="16"/>
      <c r="H367" s="17"/>
      <c r="I367" s="16"/>
      <c r="J367" s="16"/>
      <c r="K367" s="16"/>
      <c r="L367" s="16"/>
      <c r="M367" s="16"/>
      <c r="N367" s="16"/>
      <c r="O367" s="16"/>
      <c r="P367" s="18"/>
    </row>
    <row r="368" spans="1:16" s="45" customFormat="1" ht="15">
      <c r="A368" s="176"/>
      <c r="B368" s="177"/>
      <c r="C368" s="210" t="s">
        <v>341</v>
      </c>
      <c r="D368" s="181"/>
      <c r="E368" s="184"/>
      <c r="F368" s="15"/>
      <c r="G368" s="16"/>
      <c r="H368" s="17"/>
      <c r="I368" s="16"/>
      <c r="J368" s="16"/>
      <c r="K368" s="16"/>
      <c r="L368" s="16"/>
      <c r="M368" s="16"/>
      <c r="N368" s="16"/>
      <c r="O368" s="16"/>
      <c r="P368" s="18"/>
    </row>
    <row r="369" spans="1:16" s="45" customFormat="1" ht="25.5">
      <c r="A369" s="176">
        <v>1</v>
      </c>
      <c r="B369" s="177"/>
      <c r="C369" s="183" t="s">
        <v>342</v>
      </c>
      <c r="D369" s="181" t="s">
        <v>169</v>
      </c>
      <c r="E369" s="184">
        <v>231</v>
      </c>
      <c r="F369" s="15"/>
      <c r="G369" s="16"/>
      <c r="H369" s="17"/>
      <c r="I369" s="16"/>
      <c r="J369" s="16"/>
      <c r="K369" s="16"/>
      <c r="L369" s="16"/>
      <c r="M369" s="16"/>
      <c r="N369" s="16"/>
      <c r="O369" s="16"/>
      <c r="P369" s="18"/>
    </row>
    <row r="370" spans="1:16" s="45" customFormat="1" ht="12.75">
      <c r="A370" s="179">
        <v>2</v>
      </c>
      <c r="B370" s="178"/>
      <c r="C370" s="185" t="s">
        <v>343</v>
      </c>
      <c r="D370" s="186" t="s">
        <v>169</v>
      </c>
      <c r="E370" s="184">
        <v>231</v>
      </c>
      <c r="F370" s="15"/>
      <c r="G370" s="16"/>
      <c r="H370" s="17"/>
      <c r="I370" s="16"/>
      <c r="J370" s="16"/>
      <c r="K370" s="16"/>
      <c r="L370" s="16"/>
      <c r="M370" s="16"/>
      <c r="N370" s="16"/>
      <c r="O370" s="16"/>
      <c r="P370" s="18"/>
    </row>
    <row r="371" spans="1:16" s="45" customFormat="1" ht="15">
      <c r="A371" s="176"/>
      <c r="B371" s="177"/>
      <c r="C371" s="210" t="s">
        <v>79</v>
      </c>
      <c r="D371" s="181"/>
      <c r="E371" s="184"/>
      <c r="F371" s="15"/>
      <c r="G371" s="16"/>
      <c r="H371" s="17"/>
      <c r="I371" s="16"/>
      <c r="J371" s="16"/>
      <c r="K371" s="16"/>
      <c r="L371" s="16"/>
      <c r="M371" s="16"/>
      <c r="N371" s="16"/>
      <c r="O371" s="16"/>
      <c r="P371" s="18"/>
    </row>
    <row r="372" spans="1:16" s="45" customFormat="1" ht="12.75">
      <c r="A372" s="176">
        <v>1</v>
      </c>
      <c r="B372" s="177"/>
      <c r="C372" s="183" t="s">
        <v>344</v>
      </c>
      <c r="D372" s="181" t="s">
        <v>46</v>
      </c>
      <c r="E372" s="184">
        <v>98</v>
      </c>
      <c r="F372" s="15"/>
      <c r="G372" s="16"/>
      <c r="H372" s="17"/>
      <c r="I372" s="16"/>
      <c r="J372" s="16"/>
      <c r="K372" s="16"/>
      <c r="L372" s="16"/>
      <c r="M372" s="16"/>
      <c r="N372" s="16"/>
      <c r="O372" s="16"/>
      <c r="P372" s="18"/>
    </row>
    <row r="373" spans="1:16" s="45" customFormat="1" ht="14.25">
      <c r="A373" s="176"/>
      <c r="B373" s="177"/>
      <c r="C373" s="209" t="s">
        <v>79</v>
      </c>
      <c r="D373" s="181"/>
      <c r="E373" s="184"/>
      <c r="F373" s="15"/>
      <c r="G373" s="16"/>
      <c r="H373" s="17"/>
      <c r="I373" s="16"/>
      <c r="J373" s="16"/>
      <c r="K373" s="16"/>
      <c r="L373" s="16"/>
      <c r="M373" s="16"/>
      <c r="N373" s="16"/>
      <c r="O373" s="16"/>
      <c r="P373" s="18"/>
    </row>
    <row r="374" spans="1:16" s="45" customFormat="1" ht="15">
      <c r="A374" s="176"/>
      <c r="B374" s="177"/>
      <c r="C374" s="208" t="s">
        <v>345</v>
      </c>
      <c r="D374" s="181"/>
      <c r="E374" s="182"/>
      <c r="F374" s="15"/>
      <c r="G374" s="16"/>
      <c r="H374" s="17"/>
      <c r="I374" s="16"/>
      <c r="J374" s="16"/>
      <c r="K374" s="16"/>
      <c r="L374" s="16"/>
      <c r="M374" s="16"/>
      <c r="N374" s="16"/>
      <c r="O374" s="16"/>
      <c r="P374" s="18"/>
    </row>
    <row r="375" spans="1:16" s="45" customFormat="1" ht="25.5">
      <c r="A375" s="176">
        <v>1</v>
      </c>
      <c r="B375" s="177"/>
      <c r="C375" s="183" t="s">
        <v>346</v>
      </c>
      <c r="D375" s="181" t="s">
        <v>44</v>
      </c>
      <c r="E375" s="182">
        <v>13</v>
      </c>
      <c r="F375" s="15"/>
      <c r="G375" s="16"/>
      <c r="H375" s="17"/>
      <c r="I375" s="16"/>
      <c r="J375" s="16"/>
      <c r="K375" s="16"/>
      <c r="L375" s="16"/>
      <c r="M375" s="16"/>
      <c r="N375" s="16"/>
      <c r="O375" s="16"/>
      <c r="P375" s="18"/>
    </row>
    <row r="376" spans="1:16" s="45" customFormat="1" ht="12.75">
      <c r="A376" s="176">
        <v>2</v>
      </c>
      <c r="B376" s="177"/>
      <c r="C376" s="183" t="s">
        <v>347</v>
      </c>
      <c r="D376" s="181" t="s">
        <v>44</v>
      </c>
      <c r="E376" s="182">
        <v>13</v>
      </c>
      <c r="F376" s="15"/>
      <c r="G376" s="16"/>
      <c r="H376" s="17"/>
      <c r="I376" s="16"/>
      <c r="J376" s="16"/>
      <c r="K376" s="16"/>
      <c r="L376" s="16"/>
      <c r="M376" s="16"/>
      <c r="N376" s="16"/>
      <c r="O376" s="16"/>
      <c r="P376" s="18"/>
    </row>
    <row r="377" spans="1:16" s="45" customFormat="1" ht="15">
      <c r="A377" s="176"/>
      <c r="B377" s="177"/>
      <c r="C377" s="208" t="s">
        <v>348</v>
      </c>
      <c r="D377" s="181"/>
      <c r="E377" s="182"/>
      <c r="F377" s="15"/>
      <c r="G377" s="16"/>
      <c r="H377" s="17"/>
      <c r="I377" s="16"/>
      <c r="J377" s="16"/>
      <c r="K377" s="16"/>
      <c r="L377" s="16"/>
      <c r="M377" s="16"/>
      <c r="N377" s="16"/>
      <c r="O377" s="16"/>
      <c r="P377" s="18"/>
    </row>
    <row r="378" spans="1:16" s="45" customFormat="1" ht="12.75">
      <c r="A378" s="176">
        <v>1</v>
      </c>
      <c r="B378" s="177"/>
      <c r="C378" s="183" t="s">
        <v>349</v>
      </c>
      <c r="D378" s="181" t="s">
        <v>31</v>
      </c>
      <c r="E378" s="184">
        <v>55</v>
      </c>
      <c r="F378" s="15"/>
      <c r="G378" s="16"/>
      <c r="H378" s="17"/>
      <c r="I378" s="16"/>
      <c r="J378" s="16"/>
      <c r="K378" s="16"/>
      <c r="L378" s="16"/>
      <c r="M378" s="16"/>
      <c r="N378" s="16"/>
      <c r="O378" s="16"/>
      <c r="P378" s="18"/>
    </row>
    <row r="379" spans="1:16" s="45" customFormat="1" ht="25.5">
      <c r="A379" s="176">
        <v>2</v>
      </c>
      <c r="B379" s="177"/>
      <c r="C379" s="185" t="s">
        <v>350</v>
      </c>
      <c r="D379" s="181" t="s">
        <v>31</v>
      </c>
      <c r="E379" s="184">
        <v>55</v>
      </c>
      <c r="F379" s="15"/>
      <c r="G379" s="16"/>
      <c r="H379" s="17"/>
      <c r="I379" s="16"/>
      <c r="J379" s="16"/>
      <c r="K379" s="16"/>
      <c r="L379" s="16"/>
      <c r="M379" s="16"/>
      <c r="N379" s="16"/>
      <c r="O379" s="16"/>
      <c r="P379" s="18"/>
    </row>
    <row r="380" spans="1:16" s="45" customFormat="1" ht="25.5">
      <c r="A380" s="176"/>
      <c r="B380" s="177"/>
      <c r="C380" s="185" t="s">
        <v>472</v>
      </c>
      <c r="D380" s="181" t="s">
        <v>31</v>
      </c>
      <c r="E380" s="184">
        <f>1.04*E379</f>
        <v>57.2</v>
      </c>
      <c r="F380" s="15"/>
      <c r="G380" s="16"/>
      <c r="H380" s="17"/>
      <c r="I380" s="16"/>
      <c r="J380" s="16"/>
      <c r="K380" s="16"/>
      <c r="L380" s="16"/>
      <c r="M380" s="16"/>
      <c r="N380" s="16"/>
      <c r="O380" s="16"/>
      <c r="P380" s="18"/>
    </row>
    <row r="381" spans="1:16" s="45" customFormat="1" ht="12.75">
      <c r="A381" s="176"/>
      <c r="B381" s="177"/>
      <c r="C381" s="183" t="s">
        <v>103</v>
      </c>
      <c r="D381" s="181" t="s">
        <v>48</v>
      </c>
      <c r="E381" s="184">
        <f>4*E379</f>
        <v>220</v>
      </c>
      <c r="F381" s="15"/>
      <c r="G381" s="16"/>
      <c r="H381" s="17"/>
      <c r="I381" s="16"/>
      <c r="J381" s="16"/>
      <c r="K381" s="16"/>
      <c r="L381" s="16"/>
      <c r="M381" s="16"/>
      <c r="N381" s="16"/>
      <c r="O381" s="16"/>
      <c r="P381" s="18"/>
    </row>
    <row r="382" spans="1:16" s="45" customFormat="1" ht="12.75">
      <c r="A382" s="176"/>
      <c r="B382" s="177"/>
      <c r="C382" s="183" t="s">
        <v>104</v>
      </c>
      <c r="D382" s="181" t="s">
        <v>78</v>
      </c>
      <c r="E382" s="184">
        <f>4*E379</f>
        <v>220</v>
      </c>
      <c r="F382" s="15"/>
      <c r="G382" s="16"/>
      <c r="H382" s="17"/>
      <c r="I382" s="16"/>
      <c r="J382" s="16"/>
      <c r="K382" s="16"/>
      <c r="L382" s="16"/>
      <c r="M382" s="16"/>
      <c r="N382" s="16"/>
      <c r="O382" s="16"/>
      <c r="P382" s="18"/>
    </row>
    <row r="383" spans="1:16" s="45" customFormat="1" ht="25.5">
      <c r="A383" s="176">
        <v>3</v>
      </c>
      <c r="B383" s="177"/>
      <c r="C383" s="183" t="s">
        <v>129</v>
      </c>
      <c r="D383" s="181" t="s">
        <v>31</v>
      </c>
      <c r="E383" s="184">
        <v>55</v>
      </c>
      <c r="F383" s="15"/>
      <c r="G383" s="16"/>
      <c r="H383" s="17"/>
      <c r="I383" s="16"/>
      <c r="J383" s="16"/>
      <c r="K383" s="16"/>
      <c r="L383" s="16"/>
      <c r="M383" s="16"/>
      <c r="N383" s="16"/>
      <c r="O383" s="16"/>
      <c r="P383" s="18"/>
    </row>
    <row r="384" spans="1:16" s="45" customFormat="1" ht="12.75">
      <c r="A384" s="176"/>
      <c r="B384" s="177"/>
      <c r="C384" s="183" t="s">
        <v>106</v>
      </c>
      <c r="D384" s="181" t="s">
        <v>31</v>
      </c>
      <c r="E384" s="184">
        <f>E383*1.05</f>
        <v>57.75</v>
      </c>
      <c r="F384" s="15"/>
      <c r="G384" s="16"/>
      <c r="H384" s="17"/>
      <c r="I384" s="16"/>
      <c r="J384" s="16"/>
      <c r="K384" s="16"/>
      <c r="L384" s="16"/>
      <c r="M384" s="16"/>
      <c r="N384" s="16"/>
      <c r="O384" s="16"/>
      <c r="P384" s="18"/>
    </row>
    <row r="385" spans="1:16" s="45" customFormat="1" ht="12.75">
      <c r="A385" s="176"/>
      <c r="B385" s="177"/>
      <c r="C385" s="183" t="s">
        <v>103</v>
      </c>
      <c r="D385" s="181" t="s">
        <v>48</v>
      </c>
      <c r="E385" s="184">
        <f>4*E383</f>
        <v>220</v>
      </c>
      <c r="F385" s="15"/>
      <c r="G385" s="16"/>
      <c r="H385" s="17"/>
      <c r="I385" s="16"/>
      <c r="J385" s="16"/>
      <c r="K385" s="16"/>
      <c r="L385" s="16"/>
      <c r="M385" s="16"/>
      <c r="N385" s="16"/>
      <c r="O385" s="16"/>
      <c r="P385" s="18"/>
    </row>
    <row r="386" spans="1:16" s="45" customFormat="1" ht="12.75">
      <c r="A386" s="176">
        <v>4</v>
      </c>
      <c r="B386" s="177"/>
      <c r="C386" s="183" t="s">
        <v>170</v>
      </c>
      <c r="D386" s="181" t="s">
        <v>31</v>
      </c>
      <c r="E386" s="184">
        <v>55</v>
      </c>
      <c r="F386" s="15"/>
      <c r="G386" s="16"/>
      <c r="H386" s="17"/>
      <c r="I386" s="16"/>
      <c r="J386" s="16"/>
      <c r="K386" s="16"/>
      <c r="L386" s="16"/>
      <c r="M386" s="16"/>
      <c r="N386" s="16"/>
      <c r="O386" s="16"/>
      <c r="P386" s="18"/>
    </row>
    <row r="387" spans="1:16" s="45" customFormat="1" ht="12.75">
      <c r="A387" s="176"/>
      <c r="B387" s="177"/>
      <c r="C387" s="183" t="s">
        <v>132</v>
      </c>
      <c r="D387" s="181" t="s">
        <v>48</v>
      </c>
      <c r="E387" s="184">
        <f>3.5*E386</f>
        <v>192.5</v>
      </c>
      <c r="F387" s="15"/>
      <c r="G387" s="16"/>
      <c r="H387" s="17"/>
      <c r="I387" s="16"/>
      <c r="J387" s="16"/>
      <c r="K387" s="16"/>
      <c r="L387" s="16"/>
      <c r="M387" s="16"/>
      <c r="N387" s="16"/>
      <c r="O387" s="16"/>
      <c r="P387" s="18"/>
    </row>
    <row r="388" spans="1:16" s="45" customFormat="1" ht="12.75">
      <c r="A388" s="176">
        <v>5</v>
      </c>
      <c r="B388" s="177"/>
      <c r="C388" s="183" t="s">
        <v>171</v>
      </c>
      <c r="D388" s="181" t="s">
        <v>31</v>
      </c>
      <c r="E388" s="184">
        <v>55</v>
      </c>
      <c r="F388" s="15"/>
      <c r="G388" s="16"/>
      <c r="H388" s="17"/>
      <c r="I388" s="16"/>
      <c r="J388" s="16"/>
      <c r="K388" s="16"/>
      <c r="L388" s="16"/>
      <c r="M388" s="16"/>
      <c r="N388" s="16"/>
      <c r="O388" s="16"/>
      <c r="P388" s="18"/>
    </row>
    <row r="389" spans="1:16" s="45" customFormat="1" ht="12.75">
      <c r="A389" s="176"/>
      <c r="B389" s="177"/>
      <c r="C389" s="183" t="s">
        <v>109</v>
      </c>
      <c r="D389" s="181" t="s">
        <v>47</v>
      </c>
      <c r="E389" s="184">
        <f>0.15*E388</f>
        <v>8.25</v>
      </c>
      <c r="F389" s="15"/>
      <c r="G389" s="16"/>
      <c r="H389" s="17"/>
      <c r="I389" s="16"/>
      <c r="J389" s="16"/>
      <c r="K389" s="16"/>
      <c r="L389" s="16"/>
      <c r="M389" s="16"/>
      <c r="N389" s="16"/>
      <c r="O389" s="16"/>
      <c r="P389" s="18"/>
    </row>
    <row r="390" spans="1:16" s="45" customFormat="1" ht="12.75">
      <c r="A390" s="176">
        <v>6</v>
      </c>
      <c r="B390" s="177"/>
      <c r="C390" s="183" t="s">
        <v>172</v>
      </c>
      <c r="D390" s="181" t="s">
        <v>31</v>
      </c>
      <c r="E390" s="184">
        <v>55</v>
      </c>
      <c r="F390" s="15"/>
      <c r="G390" s="16"/>
      <c r="H390" s="17"/>
      <c r="I390" s="16"/>
      <c r="J390" s="16"/>
      <c r="K390" s="16"/>
      <c r="L390" s="16"/>
      <c r="M390" s="16"/>
      <c r="N390" s="16"/>
      <c r="O390" s="16"/>
      <c r="P390" s="18"/>
    </row>
    <row r="391" spans="1:16" s="45" customFormat="1" ht="12.75">
      <c r="A391" s="176"/>
      <c r="B391" s="177"/>
      <c r="C391" s="183" t="s">
        <v>111</v>
      </c>
      <c r="D391" s="181" t="s">
        <v>47</v>
      </c>
      <c r="E391" s="184">
        <f>0.5*E390</f>
        <v>27.5</v>
      </c>
      <c r="F391" s="15"/>
      <c r="G391" s="16"/>
      <c r="H391" s="17"/>
      <c r="I391" s="16"/>
      <c r="J391" s="16"/>
      <c r="K391" s="16"/>
      <c r="L391" s="16"/>
      <c r="M391" s="16"/>
      <c r="N391" s="16"/>
      <c r="O391" s="16"/>
      <c r="P391" s="18"/>
    </row>
    <row r="392" spans="1:16" s="45" customFormat="1" ht="15">
      <c r="A392" s="176"/>
      <c r="B392" s="177"/>
      <c r="C392" s="208" t="s">
        <v>351</v>
      </c>
      <c r="D392" s="181"/>
      <c r="E392" s="184"/>
      <c r="F392" s="15"/>
      <c r="G392" s="16"/>
      <c r="H392" s="17"/>
      <c r="I392" s="16"/>
      <c r="J392" s="16"/>
      <c r="K392" s="16"/>
      <c r="L392" s="16"/>
      <c r="M392" s="16"/>
      <c r="N392" s="16"/>
      <c r="O392" s="16"/>
      <c r="P392" s="18"/>
    </row>
    <row r="393" spans="1:16" s="45" customFormat="1" ht="12.75">
      <c r="A393" s="176">
        <v>1</v>
      </c>
      <c r="B393" s="177"/>
      <c r="C393" s="183" t="s">
        <v>352</v>
      </c>
      <c r="D393" s="181" t="s">
        <v>46</v>
      </c>
      <c r="E393" s="184">
        <v>7</v>
      </c>
      <c r="F393" s="15"/>
      <c r="G393" s="16"/>
      <c r="H393" s="17"/>
      <c r="I393" s="16"/>
      <c r="J393" s="16"/>
      <c r="K393" s="16"/>
      <c r="L393" s="16"/>
      <c r="M393" s="16"/>
      <c r="N393" s="16"/>
      <c r="O393" s="16"/>
      <c r="P393" s="18"/>
    </row>
    <row r="394" spans="1:16" s="45" customFormat="1" ht="12.75">
      <c r="A394" s="176">
        <v>2</v>
      </c>
      <c r="B394" s="177"/>
      <c r="C394" s="183" t="s">
        <v>353</v>
      </c>
      <c r="D394" s="181" t="s">
        <v>45</v>
      </c>
      <c r="E394" s="184">
        <v>6.7</v>
      </c>
      <c r="F394" s="15"/>
      <c r="G394" s="16"/>
      <c r="H394" s="17"/>
      <c r="I394" s="16"/>
      <c r="J394" s="16"/>
      <c r="K394" s="16"/>
      <c r="L394" s="16"/>
      <c r="M394" s="16"/>
      <c r="N394" s="16"/>
      <c r="O394" s="16"/>
      <c r="P394" s="18"/>
    </row>
    <row r="395" spans="1:16" s="45" customFormat="1" ht="12.75">
      <c r="A395" s="176"/>
      <c r="B395" s="177"/>
      <c r="C395" s="183" t="s">
        <v>275</v>
      </c>
      <c r="D395" s="181" t="s">
        <v>45</v>
      </c>
      <c r="E395" s="184">
        <f>E394</f>
        <v>6.7</v>
      </c>
      <c r="F395" s="15"/>
      <c r="G395" s="16"/>
      <c r="H395" s="17"/>
      <c r="I395" s="16"/>
      <c r="J395" s="16"/>
      <c r="K395" s="16"/>
      <c r="L395" s="16"/>
      <c r="M395" s="16"/>
      <c r="N395" s="16"/>
      <c r="O395" s="16"/>
      <c r="P395" s="18"/>
    </row>
    <row r="396" spans="1:16" s="45" customFormat="1" ht="12.75">
      <c r="A396" s="176"/>
      <c r="B396" s="177"/>
      <c r="C396" s="183" t="s">
        <v>276</v>
      </c>
      <c r="D396" s="181" t="s">
        <v>48</v>
      </c>
      <c r="E396" s="184">
        <f>E395*12.98</f>
        <v>86.96600000000001</v>
      </c>
      <c r="F396" s="15"/>
      <c r="G396" s="16"/>
      <c r="H396" s="17"/>
      <c r="I396" s="16"/>
      <c r="J396" s="16"/>
      <c r="K396" s="16"/>
      <c r="L396" s="16"/>
      <c r="M396" s="16"/>
      <c r="N396" s="16"/>
      <c r="O396" s="16"/>
      <c r="P396" s="18"/>
    </row>
    <row r="397" spans="1:16" s="45" customFormat="1" ht="15">
      <c r="A397" s="176"/>
      <c r="B397" s="177"/>
      <c r="C397" s="208" t="s">
        <v>354</v>
      </c>
      <c r="D397" s="181"/>
      <c r="E397" s="184"/>
      <c r="F397" s="15"/>
      <c r="G397" s="16"/>
      <c r="H397" s="17"/>
      <c r="I397" s="16"/>
      <c r="J397" s="16"/>
      <c r="K397" s="16"/>
      <c r="L397" s="16"/>
      <c r="M397" s="16"/>
      <c r="N397" s="16"/>
      <c r="O397" s="16"/>
      <c r="P397" s="18"/>
    </row>
    <row r="398" spans="1:16" s="45" customFormat="1" ht="12.75">
      <c r="A398" s="176">
        <v>1</v>
      </c>
      <c r="B398" s="177"/>
      <c r="C398" s="183" t="s">
        <v>182</v>
      </c>
      <c r="D398" s="181" t="s">
        <v>31</v>
      </c>
      <c r="E398" s="184">
        <v>85.1</v>
      </c>
      <c r="F398" s="15"/>
      <c r="G398" s="16"/>
      <c r="H398" s="17"/>
      <c r="I398" s="16"/>
      <c r="J398" s="16"/>
      <c r="K398" s="16"/>
      <c r="L398" s="16"/>
      <c r="M398" s="16"/>
      <c r="N398" s="16"/>
      <c r="O398" s="16"/>
      <c r="P398" s="18"/>
    </row>
    <row r="399" spans="1:16" s="45" customFormat="1" ht="12.75">
      <c r="A399" s="176">
        <v>2</v>
      </c>
      <c r="B399" s="177"/>
      <c r="C399" s="183" t="s">
        <v>183</v>
      </c>
      <c r="D399" s="181" t="s">
        <v>31</v>
      </c>
      <c r="E399" s="184">
        <v>42.6</v>
      </c>
      <c r="F399" s="15"/>
      <c r="G399" s="16"/>
      <c r="H399" s="17"/>
      <c r="I399" s="16"/>
      <c r="J399" s="16"/>
      <c r="K399" s="16"/>
      <c r="L399" s="16"/>
      <c r="M399" s="16"/>
      <c r="N399" s="16"/>
      <c r="O399" s="16"/>
      <c r="P399" s="18"/>
    </row>
    <row r="400" spans="1:16" s="45" customFormat="1" ht="12.75">
      <c r="A400" s="176"/>
      <c r="B400" s="177"/>
      <c r="C400" s="185" t="s">
        <v>269</v>
      </c>
      <c r="D400" s="181" t="s">
        <v>31</v>
      </c>
      <c r="E400" s="184">
        <f>E399*1.05</f>
        <v>44.730000000000004</v>
      </c>
      <c r="F400" s="15"/>
      <c r="G400" s="16"/>
      <c r="H400" s="17"/>
      <c r="I400" s="16"/>
      <c r="J400" s="16"/>
      <c r="K400" s="16"/>
      <c r="L400" s="16"/>
      <c r="M400" s="16"/>
      <c r="N400" s="16"/>
      <c r="O400" s="16"/>
      <c r="P400" s="18"/>
    </row>
    <row r="401" spans="1:16" s="45" customFormat="1" ht="25.5">
      <c r="A401" s="176"/>
      <c r="B401" s="177"/>
      <c r="C401" s="185" t="s">
        <v>464</v>
      </c>
      <c r="D401" s="181" t="s">
        <v>44</v>
      </c>
      <c r="E401" s="184">
        <v>1</v>
      </c>
      <c r="F401" s="15"/>
      <c r="G401" s="16"/>
      <c r="H401" s="17"/>
      <c r="I401" s="16"/>
      <c r="J401" s="16"/>
      <c r="K401" s="16"/>
      <c r="L401" s="16"/>
      <c r="M401" s="16"/>
      <c r="N401" s="16"/>
      <c r="O401" s="16"/>
      <c r="P401" s="18"/>
    </row>
    <row r="402" spans="1:16" s="45" customFormat="1" ht="12.75">
      <c r="A402" s="176">
        <v>3</v>
      </c>
      <c r="B402" s="177"/>
      <c r="C402" s="185" t="s">
        <v>184</v>
      </c>
      <c r="D402" s="181" t="s">
        <v>31</v>
      </c>
      <c r="E402" s="184">
        <v>85.1</v>
      </c>
      <c r="F402" s="228"/>
      <c r="G402" s="228"/>
      <c r="H402" s="228"/>
      <c r="I402" s="228"/>
      <c r="J402" s="228"/>
      <c r="K402" s="228"/>
      <c r="L402" s="228"/>
      <c r="M402" s="228"/>
      <c r="N402" s="228"/>
      <c r="O402" s="228"/>
      <c r="P402" s="228"/>
    </row>
    <row r="403" spans="1:16" s="45" customFormat="1" ht="25.5">
      <c r="A403" s="176"/>
      <c r="B403" s="177"/>
      <c r="C403" s="185" t="s">
        <v>473</v>
      </c>
      <c r="D403" s="181" t="s">
        <v>31</v>
      </c>
      <c r="E403" s="184">
        <f>1.04*E402</f>
        <v>88.50399999999999</v>
      </c>
      <c r="F403" s="15"/>
      <c r="G403" s="16"/>
      <c r="H403" s="17"/>
      <c r="I403" s="16"/>
      <c r="J403" s="16"/>
      <c r="K403" s="16"/>
      <c r="L403" s="16"/>
      <c r="M403" s="16"/>
      <c r="N403" s="16"/>
      <c r="O403" s="16"/>
      <c r="P403" s="18"/>
    </row>
    <row r="404" spans="1:16" s="45" customFormat="1" ht="12.75">
      <c r="A404" s="176"/>
      <c r="B404" s="177"/>
      <c r="C404" s="183" t="s">
        <v>103</v>
      </c>
      <c r="D404" s="181" t="s">
        <v>48</v>
      </c>
      <c r="E404" s="184">
        <f>4*E402</f>
        <v>340.4</v>
      </c>
      <c r="F404" s="15"/>
      <c r="G404" s="16"/>
      <c r="H404" s="17"/>
      <c r="I404" s="16"/>
      <c r="J404" s="16"/>
      <c r="K404" s="16"/>
      <c r="L404" s="16"/>
      <c r="M404" s="16"/>
      <c r="N404" s="16"/>
      <c r="O404" s="16"/>
      <c r="P404" s="18"/>
    </row>
    <row r="405" spans="1:16" s="45" customFormat="1" ht="12.75">
      <c r="A405" s="176"/>
      <c r="B405" s="177"/>
      <c r="C405" s="183" t="s">
        <v>104</v>
      </c>
      <c r="D405" s="181" t="s">
        <v>78</v>
      </c>
      <c r="E405" s="184">
        <f>4*E402</f>
        <v>340.4</v>
      </c>
      <c r="F405" s="15"/>
      <c r="G405" s="16"/>
      <c r="H405" s="17"/>
      <c r="I405" s="16"/>
      <c r="J405" s="16"/>
      <c r="K405" s="16"/>
      <c r="L405" s="16"/>
      <c r="M405" s="16"/>
      <c r="N405" s="16"/>
      <c r="O405" s="16"/>
      <c r="P405" s="18"/>
    </row>
    <row r="406" spans="1:16" s="45" customFormat="1" ht="12.75">
      <c r="A406" s="176">
        <v>4</v>
      </c>
      <c r="B406" s="177"/>
      <c r="C406" s="183" t="s">
        <v>185</v>
      </c>
      <c r="D406" s="181" t="s">
        <v>31</v>
      </c>
      <c r="E406" s="184">
        <v>42.6</v>
      </c>
      <c r="F406" s="15"/>
      <c r="G406" s="16"/>
      <c r="H406" s="17"/>
      <c r="I406" s="16"/>
      <c r="J406" s="16"/>
      <c r="K406" s="16"/>
      <c r="L406" s="16"/>
      <c r="M406" s="16"/>
      <c r="N406" s="16"/>
      <c r="O406" s="16"/>
      <c r="P406" s="18"/>
    </row>
    <row r="407" spans="1:16" s="45" customFormat="1" ht="12.75">
      <c r="A407" s="176"/>
      <c r="B407" s="177"/>
      <c r="C407" s="183" t="s">
        <v>132</v>
      </c>
      <c r="D407" s="181" t="s">
        <v>48</v>
      </c>
      <c r="E407" s="184">
        <f>3.5*E406</f>
        <v>149.1</v>
      </c>
      <c r="F407" s="15"/>
      <c r="G407" s="16"/>
      <c r="H407" s="17"/>
      <c r="I407" s="16"/>
      <c r="J407" s="16"/>
      <c r="K407" s="16"/>
      <c r="L407" s="16"/>
      <c r="M407" s="16"/>
      <c r="N407" s="16"/>
      <c r="O407" s="16"/>
      <c r="P407" s="18"/>
    </row>
    <row r="408" spans="1:16" s="45" customFormat="1" ht="12.75">
      <c r="A408" s="176">
        <v>5</v>
      </c>
      <c r="B408" s="177"/>
      <c r="C408" s="183" t="s">
        <v>186</v>
      </c>
      <c r="D408" s="181" t="s">
        <v>31</v>
      </c>
      <c r="E408" s="184">
        <v>42.6</v>
      </c>
      <c r="F408" s="15"/>
      <c r="G408" s="16"/>
      <c r="H408" s="17"/>
      <c r="I408" s="16"/>
      <c r="J408" s="16"/>
      <c r="K408" s="16"/>
      <c r="L408" s="16"/>
      <c r="M408" s="16"/>
      <c r="N408" s="16"/>
      <c r="O408" s="16"/>
      <c r="P408" s="18"/>
    </row>
    <row r="409" spans="1:16" s="45" customFormat="1" ht="12.75">
      <c r="A409" s="176"/>
      <c r="B409" s="177"/>
      <c r="C409" s="183" t="s">
        <v>109</v>
      </c>
      <c r="D409" s="181" t="s">
        <v>47</v>
      </c>
      <c r="E409" s="184">
        <f>0.15*E408</f>
        <v>6.39</v>
      </c>
      <c r="F409" s="15"/>
      <c r="G409" s="16"/>
      <c r="H409" s="17"/>
      <c r="I409" s="16"/>
      <c r="J409" s="16"/>
      <c r="K409" s="16"/>
      <c r="L409" s="16"/>
      <c r="M409" s="16"/>
      <c r="N409" s="16"/>
      <c r="O409" s="16"/>
      <c r="P409" s="18"/>
    </row>
    <row r="410" spans="1:16" s="45" customFormat="1" ht="12.75">
      <c r="A410" s="176">
        <v>6</v>
      </c>
      <c r="B410" s="177"/>
      <c r="C410" s="183" t="s">
        <v>187</v>
      </c>
      <c r="D410" s="181" t="s">
        <v>31</v>
      </c>
      <c r="E410" s="184">
        <v>42.6</v>
      </c>
      <c r="F410" s="15"/>
      <c r="G410" s="16"/>
      <c r="H410" s="17"/>
      <c r="I410" s="16"/>
      <c r="J410" s="16"/>
      <c r="K410" s="16"/>
      <c r="L410" s="16"/>
      <c r="M410" s="16"/>
      <c r="N410" s="16"/>
      <c r="O410" s="16"/>
      <c r="P410" s="18"/>
    </row>
    <row r="411" spans="1:16" s="45" customFormat="1" ht="12.75">
      <c r="A411" s="176"/>
      <c r="B411" s="177"/>
      <c r="C411" s="183" t="s">
        <v>111</v>
      </c>
      <c r="D411" s="181" t="s">
        <v>47</v>
      </c>
      <c r="E411" s="184">
        <f>0.5*E410</f>
        <v>21.3</v>
      </c>
      <c r="F411" s="15"/>
      <c r="G411" s="16"/>
      <c r="H411" s="17"/>
      <c r="I411" s="16"/>
      <c r="J411" s="16"/>
      <c r="K411" s="16"/>
      <c r="L411" s="16"/>
      <c r="M411" s="16"/>
      <c r="N411" s="16"/>
      <c r="O411" s="16"/>
      <c r="P411" s="18"/>
    </row>
    <row r="412" spans="1:16" s="45" customFormat="1" ht="12.75">
      <c r="A412" s="176">
        <v>7</v>
      </c>
      <c r="B412" s="177"/>
      <c r="C412" s="183" t="s">
        <v>188</v>
      </c>
      <c r="D412" s="181" t="s">
        <v>31</v>
      </c>
      <c r="E412" s="184">
        <v>42.6</v>
      </c>
      <c r="F412" s="15"/>
      <c r="G412" s="16"/>
      <c r="H412" s="17"/>
      <c r="I412" s="16"/>
      <c r="J412" s="16"/>
      <c r="K412" s="16"/>
      <c r="L412" s="16"/>
      <c r="M412" s="16"/>
      <c r="N412" s="16"/>
      <c r="O412" s="16"/>
      <c r="P412" s="18"/>
    </row>
    <row r="413" spans="1:16" s="45" customFormat="1" ht="25.5">
      <c r="A413" s="176"/>
      <c r="B413" s="177"/>
      <c r="C413" s="185" t="s">
        <v>271</v>
      </c>
      <c r="D413" s="181" t="s">
        <v>31</v>
      </c>
      <c r="E413" s="184">
        <f>E412*1.08</f>
        <v>46.008</v>
      </c>
      <c r="F413" s="15"/>
      <c r="G413" s="16"/>
      <c r="H413" s="17"/>
      <c r="I413" s="16"/>
      <c r="J413" s="16"/>
      <c r="K413" s="16"/>
      <c r="L413" s="16"/>
      <c r="M413" s="16"/>
      <c r="N413" s="16"/>
      <c r="O413" s="16"/>
      <c r="P413" s="18"/>
    </row>
    <row r="414" spans="1:16" s="45" customFormat="1" ht="38.25">
      <c r="A414" s="176"/>
      <c r="B414" s="177"/>
      <c r="C414" s="185" t="s">
        <v>272</v>
      </c>
      <c r="D414" s="181" t="s">
        <v>31</v>
      </c>
      <c r="E414" s="184">
        <f>E412*1.08</f>
        <v>46.008</v>
      </c>
      <c r="F414" s="15"/>
      <c r="G414" s="16"/>
      <c r="H414" s="17"/>
      <c r="I414" s="16"/>
      <c r="J414" s="16"/>
      <c r="K414" s="16"/>
      <c r="L414" s="16"/>
      <c r="M414" s="16"/>
      <c r="N414" s="16"/>
      <c r="O414" s="16"/>
      <c r="P414" s="18"/>
    </row>
    <row r="415" spans="1:16" s="45" customFormat="1" ht="25.5">
      <c r="A415" s="176"/>
      <c r="B415" s="177"/>
      <c r="C415" s="183" t="s">
        <v>189</v>
      </c>
      <c r="D415" s="181" t="s">
        <v>31</v>
      </c>
      <c r="E415" s="184">
        <f>E412</f>
        <v>42.6</v>
      </c>
      <c r="F415" s="15"/>
      <c r="G415" s="16"/>
      <c r="H415" s="17"/>
      <c r="I415" s="16"/>
      <c r="J415" s="16"/>
      <c r="K415" s="16"/>
      <c r="L415" s="16"/>
      <c r="M415" s="16"/>
      <c r="N415" s="16"/>
      <c r="O415" s="16"/>
      <c r="P415" s="18"/>
    </row>
    <row r="416" spans="1:16" s="45" customFormat="1" ht="12.75">
      <c r="A416" s="176">
        <v>8</v>
      </c>
      <c r="B416" s="177"/>
      <c r="C416" s="183" t="s">
        <v>355</v>
      </c>
      <c r="D416" s="181" t="s">
        <v>69</v>
      </c>
      <c r="E416" s="184">
        <v>25</v>
      </c>
      <c r="F416" s="15"/>
      <c r="G416" s="16"/>
      <c r="H416" s="17"/>
      <c r="I416" s="16"/>
      <c r="J416" s="16"/>
      <c r="K416" s="16"/>
      <c r="L416" s="16"/>
      <c r="M416" s="16"/>
      <c r="N416" s="16"/>
      <c r="O416" s="16"/>
      <c r="P416" s="18"/>
    </row>
    <row r="417" spans="1:16" s="45" customFormat="1" ht="25.5">
      <c r="A417" s="176"/>
      <c r="B417" s="177"/>
      <c r="C417" s="183" t="s">
        <v>356</v>
      </c>
      <c r="D417" s="181" t="s">
        <v>69</v>
      </c>
      <c r="E417" s="184">
        <f>E416*1.05</f>
        <v>26.25</v>
      </c>
      <c r="F417" s="15"/>
      <c r="G417" s="16"/>
      <c r="H417" s="17"/>
      <c r="I417" s="16"/>
      <c r="J417" s="16"/>
      <c r="K417" s="16"/>
      <c r="L417" s="16"/>
      <c r="M417" s="16"/>
      <c r="N417" s="16"/>
      <c r="O417" s="16"/>
      <c r="P417" s="18"/>
    </row>
    <row r="418" spans="1:16" s="45" customFormat="1" ht="12.75">
      <c r="A418" s="176"/>
      <c r="B418" s="177"/>
      <c r="C418" s="183" t="s">
        <v>357</v>
      </c>
      <c r="D418" s="181" t="s">
        <v>69</v>
      </c>
      <c r="E418" s="184">
        <f>E416*1.05</f>
        <v>26.25</v>
      </c>
      <c r="F418" s="15"/>
      <c r="G418" s="16"/>
      <c r="H418" s="17"/>
      <c r="I418" s="16"/>
      <c r="J418" s="16"/>
      <c r="K418" s="16"/>
      <c r="L418" s="16"/>
      <c r="M418" s="16"/>
      <c r="N418" s="16"/>
      <c r="O418" s="16"/>
      <c r="P418" s="18"/>
    </row>
    <row r="419" spans="1:16" s="45" customFormat="1" ht="12.75">
      <c r="A419" s="176"/>
      <c r="B419" s="177"/>
      <c r="C419" s="183" t="s">
        <v>280</v>
      </c>
      <c r="D419" s="181" t="s">
        <v>69</v>
      </c>
      <c r="E419" s="184">
        <f>E416*1.05</f>
        <v>26.25</v>
      </c>
      <c r="F419" s="15"/>
      <c r="G419" s="16"/>
      <c r="H419" s="17"/>
      <c r="I419" s="16"/>
      <c r="J419" s="16"/>
      <c r="K419" s="16"/>
      <c r="L419" s="16"/>
      <c r="M419" s="16"/>
      <c r="N419" s="16"/>
      <c r="O419" s="16"/>
      <c r="P419" s="18"/>
    </row>
    <row r="420" spans="1:16" s="45" customFormat="1" ht="15">
      <c r="A420" s="176"/>
      <c r="B420" s="177"/>
      <c r="C420" s="208" t="s">
        <v>173</v>
      </c>
      <c r="D420" s="181"/>
      <c r="E420" s="184"/>
      <c r="F420" s="15"/>
      <c r="G420" s="16"/>
      <c r="H420" s="17"/>
      <c r="I420" s="16"/>
      <c r="J420" s="16"/>
      <c r="K420" s="16"/>
      <c r="L420" s="16"/>
      <c r="M420" s="16"/>
      <c r="N420" s="16"/>
      <c r="O420" s="16"/>
      <c r="P420" s="18"/>
    </row>
    <row r="421" spans="1:16" s="45" customFormat="1" ht="25.5">
      <c r="A421" s="176">
        <v>1</v>
      </c>
      <c r="B421" s="177"/>
      <c r="C421" s="183" t="s">
        <v>358</v>
      </c>
      <c r="D421" s="181" t="s">
        <v>45</v>
      </c>
      <c r="E421" s="184">
        <v>30</v>
      </c>
      <c r="F421" s="15"/>
      <c r="G421" s="16"/>
      <c r="H421" s="17"/>
      <c r="I421" s="16"/>
      <c r="J421" s="16"/>
      <c r="K421" s="16"/>
      <c r="L421" s="16"/>
      <c r="M421" s="16"/>
      <c r="N421" s="16"/>
      <c r="O421" s="16"/>
      <c r="P421" s="18"/>
    </row>
    <row r="422" spans="1:16" s="45" customFormat="1" ht="25.5">
      <c r="A422" s="176">
        <v>2</v>
      </c>
      <c r="B422" s="177"/>
      <c r="C422" s="183" t="s">
        <v>359</v>
      </c>
      <c r="D422" s="181" t="s">
        <v>31</v>
      </c>
      <c r="E422" s="184">
        <v>6.7</v>
      </c>
      <c r="F422" s="15"/>
      <c r="G422" s="16"/>
      <c r="H422" s="17"/>
      <c r="I422" s="16"/>
      <c r="J422" s="16"/>
      <c r="K422" s="16"/>
      <c r="L422" s="16"/>
      <c r="M422" s="16"/>
      <c r="N422" s="16"/>
      <c r="O422" s="16"/>
      <c r="P422" s="18"/>
    </row>
    <row r="423" spans="1:16" s="45" customFormat="1" ht="12.75">
      <c r="A423" s="176"/>
      <c r="B423" s="177"/>
      <c r="C423" s="183" t="s">
        <v>117</v>
      </c>
      <c r="D423" s="181" t="s">
        <v>45</v>
      </c>
      <c r="E423" s="184">
        <f>E422*0.15*1.05</f>
        <v>1.05525</v>
      </c>
      <c r="F423" s="15"/>
      <c r="G423" s="16"/>
      <c r="H423" s="17"/>
      <c r="I423" s="16"/>
      <c r="J423" s="16"/>
      <c r="K423" s="16"/>
      <c r="L423" s="16"/>
      <c r="M423" s="16"/>
      <c r="N423" s="16"/>
      <c r="O423" s="16"/>
      <c r="P423" s="18"/>
    </row>
    <row r="424" spans="1:16" s="45" customFormat="1" ht="12.75">
      <c r="A424" s="176">
        <v>3</v>
      </c>
      <c r="B424" s="177"/>
      <c r="C424" s="183" t="s">
        <v>360</v>
      </c>
      <c r="D424" s="181" t="s">
        <v>31</v>
      </c>
      <c r="E424" s="184">
        <v>36</v>
      </c>
      <c r="F424" s="15"/>
      <c r="G424" s="16"/>
      <c r="H424" s="17"/>
      <c r="I424" s="16"/>
      <c r="J424" s="16"/>
      <c r="K424" s="16"/>
      <c r="L424" s="16"/>
      <c r="M424" s="16"/>
      <c r="N424" s="16"/>
      <c r="O424" s="16"/>
      <c r="P424" s="18"/>
    </row>
    <row r="425" spans="1:16" s="45" customFormat="1" ht="12.75">
      <c r="A425" s="176"/>
      <c r="B425" s="177"/>
      <c r="C425" s="183" t="s">
        <v>361</v>
      </c>
      <c r="D425" s="181" t="s">
        <v>31</v>
      </c>
      <c r="E425" s="184">
        <f>E424*1.05</f>
        <v>37.800000000000004</v>
      </c>
      <c r="F425" s="15"/>
      <c r="G425" s="16"/>
      <c r="H425" s="17"/>
      <c r="I425" s="16"/>
      <c r="J425" s="16"/>
      <c r="K425" s="16"/>
      <c r="L425" s="16"/>
      <c r="M425" s="16"/>
      <c r="N425" s="16"/>
      <c r="O425" s="16"/>
      <c r="P425" s="18"/>
    </row>
    <row r="426" spans="1:16" s="45" customFormat="1" ht="12.75">
      <c r="A426" s="176">
        <v>4</v>
      </c>
      <c r="B426" s="177"/>
      <c r="C426" s="183" t="s">
        <v>176</v>
      </c>
      <c r="D426" s="181" t="s">
        <v>177</v>
      </c>
      <c r="E426" s="184">
        <v>0.22</v>
      </c>
      <c r="F426" s="15"/>
      <c r="G426" s="16"/>
      <c r="H426" s="17"/>
      <c r="I426" s="16"/>
      <c r="J426" s="16"/>
      <c r="K426" s="16"/>
      <c r="L426" s="16"/>
      <c r="M426" s="16"/>
      <c r="N426" s="16"/>
      <c r="O426" s="16"/>
      <c r="P426" s="18"/>
    </row>
    <row r="427" spans="1:16" s="45" customFormat="1" ht="12.75">
      <c r="A427" s="176"/>
      <c r="B427" s="177"/>
      <c r="C427" s="183" t="s">
        <v>178</v>
      </c>
      <c r="D427" s="181" t="s">
        <v>177</v>
      </c>
      <c r="E427" s="184">
        <f>E426*1.12</f>
        <v>0.24640000000000004</v>
      </c>
      <c r="F427" s="15"/>
      <c r="G427" s="16"/>
      <c r="H427" s="17"/>
      <c r="I427" s="16"/>
      <c r="J427" s="16"/>
      <c r="K427" s="16"/>
      <c r="L427" s="16"/>
      <c r="M427" s="16"/>
      <c r="N427" s="16"/>
      <c r="O427" s="16"/>
      <c r="P427" s="18"/>
    </row>
    <row r="428" spans="1:16" s="45" customFormat="1" ht="12.75">
      <c r="A428" s="176">
        <v>5</v>
      </c>
      <c r="B428" s="177"/>
      <c r="C428" s="183" t="s">
        <v>180</v>
      </c>
      <c r="D428" s="181" t="s">
        <v>45</v>
      </c>
      <c r="E428" s="184">
        <v>2.7</v>
      </c>
      <c r="F428" s="15"/>
      <c r="G428" s="16"/>
      <c r="H428" s="17"/>
      <c r="I428" s="16"/>
      <c r="J428" s="16"/>
      <c r="K428" s="16"/>
      <c r="L428" s="16"/>
      <c r="M428" s="16"/>
      <c r="N428" s="16"/>
      <c r="O428" s="16"/>
      <c r="P428" s="18"/>
    </row>
    <row r="429" spans="1:16" s="45" customFormat="1" ht="12.75">
      <c r="A429" s="176"/>
      <c r="B429" s="177"/>
      <c r="C429" s="183" t="s">
        <v>175</v>
      </c>
      <c r="D429" s="181" t="s">
        <v>45</v>
      </c>
      <c r="E429" s="184">
        <f>E428*1.05</f>
        <v>2.8350000000000004</v>
      </c>
      <c r="F429" s="15"/>
      <c r="G429" s="16"/>
      <c r="H429" s="17"/>
      <c r="I429" s="16"/>
      <c r="J429" s="16"/>
      <c r="K429" s="16"/>
      <c r="L429" s="16"/>
      <c r="M429" s="16"/>
      <c r="N429" s="16"/>
      <c r="O429" s="16"/>
      <c r="P429" s="18"/>
    </row>
    <row r="430" spans="1:16" s="45" customFormat="1" ht="12.75">
      <c r="A430" s="176"/>
      <c r="B430" s="177"/>
      <c r="C430" s="183" t="s">
        <v>181</v>
      </c>
      <c r="D430" s="181" t="s">
        <v>179</v>
      </c>
      <c r="E430" s="184">
        <f>+E429/6</f>
        <v>0.4725000000000001</v>
      </c>
      <c r="F430" s="15"/>
      <c r="G430" s="16"/>
      <c r="H430" s="17"/>
      <c r="I430" s="16"/>
      <c r="J430" s="16"/>
      <c r="K430" s="16"/>
      <c r="L430" s="16"/>
      <c r="M430" s="16"/>
      <c r="N430" s="16"/>
      <c r="O430" s="16"/>
      <c r="P430" s="18"/>
    </row>
    <row r="431" spans="1:16" s="45" customFormat="1" ht="12.75">
      <c r="A431" s="176">
        <v>6</v>
      </c>
      <c r="B431" s="177"/>
      <c r="C431" s="183" t="s">
        <v>362</v>
      </c>
      <c r="D431" s="181" t="s">
        <v>31</v>
      </c>
      <c r="E431" s="184">
        <v>12.5</v>
      </c>
      <c r="F431" s="15"/>
      <c r="G431" s="16"/>
      <c r="H431" s="17"/>
      <c r="I431" s="16"/>
      <c r="J431" s="16"/>
      <c r="K431" s="16"/>
      <c r="L431" s="16"/>
      <c r="M431" s="16"/>
      <c r="N431" s="16"/>
      <c r="O431" s="16"/>
      <c r="P431" s="18"/>
    </row>
    <row r="432" spans="1:16" s="45" customFormat="1" ht="12.75">
      <c r="A432" s="176"/>
      <c r="B432" s="177"/>
      <c r="C432" s="183" t="s">
        <v>117</v>
      </c>
      <c r="D432" s="181" t="s">
        <v>45</v>
      </c>
      <c r="E432" s="184">
        <f>E431*0.1*1.05</f>
        <v>1.3125</v>
      </c>
      <c r="F432" s="15"/>
      <c r="G432" s="16"/>
      <c r="H432" s="17"/>
      <c r="I432" s="16"/>
      <c r="J432" s="16"/>
      <c r="K432" s="16"/>
      <c r="L432" s="16"/>
      <c r="M432" s="16"/>
      <c r="N432" s="16"/>
      <c r="O432" s="16"/>
      <c r="P432" s="18"/>
    </row>
    <row r="433" spans="1:16" s="45" customFormat="1" ht="25.5">
      <c r="A433" s="176">
        <v>7</v>
      </c>
      <c r="B433" s="177"/>
      <c r="C433" s="183" t="s">
        <v>118</v>
      </c>
      <c r="D433" s="181" t="s">
        <v>31</v>
      </c>
      <c r="E433" s="184">
        <v>12.5</v>
      </c>
      <c r="F433" s="15"/>
      <c r="G433" s="16"/>
      <c r="H433" s="17"/>
      <c r="I433" s="16"/>
      <c r="J433" s="16"/>
      <c r="K433" s="16"/>
      <c r="L433" s="16"/>
      <c r="M433" s="16"/>
      <c r="N433" s="16"/>
      <c r="O433" s="16"/>
      <c r="P433" s="18"/>
    </row>
    <row r="434" spans="1:16" s="45" customFormat="1" ht="12.75">
      <c r="A434" s="176"/>
      <c r="B434" s="177"/>
      <c r="C434" s="183" t="s">
        <v>119</v>
      </c>
      <c r="D434" s="181" t="s">
        <v>45</v>
      </c>
      <c r="E434" s="184">
        <f>E433*0.05*1.05</f>
        <v>0.65625</v>
      </c>
      <c r="F434" s="15"/>
      <c r="G434" s="16"/>
      <c r="H434" s="17"/>
      <c r="I434" s="16"/>
      <c r="J434" s="16"/>
      <c r="K434" s="16"/>
      <c r="L434" s="16"/>
      <c r="M434" s="16"/>
      <c r="N434" s="16"/>
      <c r="O434" s="16"/>
      <c r="P434" s="18"/>
    </row>
    <row r="435" spans="1:16" s="45" customFormat="1" ht="12.75">
      <c r="A435" s="176">
        <v>8</v>
      </c>
      <c r="B435" s="177"/>
      <c r="C435" s="183" t="s">
        <v>363</v>
      </c>
      <c r="D435" s="181" t="s">
        <v>31</v>
      </c>
      <c r="E435" s="184">
        <v>10.9</v>
      </c>
      <c r="F435" s="15"/>
      <c r="G435" s="16"/>
      <c r="H435" s="17"/>
      <c r="I435" s="16"/>
      <c r="J435" s="16"/>
      <c r="K435" s="16"/>
      <c r="L435" s="16"/>
      <c r="M435" s="16"/>
      <c r="N435" s="16"/>
      <c r="O435" s="16"/>
      <c r="P435" s="18"/>
    </row>
    <row r="436" spans="1:16" s="45" customFormat="1" ht="12.75">
      <c r="A436" s="176"/>
      <c r="B436" s="177"/>
      <c r="C436" s="183" t="s">
        <v>222</v>
      </c>
      <c r="D436" s="181" t="s">
        <v>31</v>
      </c>
      <c r="E436" s="184">
        <f>E435*1.05</f>
        <v>11.445</v>
      </c>
      <c r="F436" s="15"/>
      <c r="G436" s="16"/>
      <c r="H436" s="17"/>
      <c r="I436" s="16"/>
      <c r="J436" s="16"/>
      <c r="K436" s="16"/>
      <c r="L436" s="16"/>
      <c r="M436" s="16"/>
      <c r="N436" s="16"/>
      <c r="O436" s="16"/>
      <c r="P436" s="18"/>
    </row>
    <row r="437" spans="1:16" s="45" customFormat="1" ht="51">
      <c r="A437" s="176">
        <v>9</v>
      </c>
      <c r="B437" s="177"/>
      <c r="C437" s="185" t="s">
        <v>474</v>
      </c>
      <c r="D437" s="181" t="s">
        <v>44</v>
      </c>
      <c r="E437" s="184">
        <v>7</v>
      </c>
      <c r="F437" s="15"/>
      <c r="G437" s="16"/>
      <c r="H437" s="17"/>
      <c r="I437" s="16"/>
      <c r="J437" s="16"/>
      <c r="K437" s="16"/>
      <c r="L437" s="16"/>
      <c r="M437" s="16"/>
      <c r="N437" s="16"/>
      <c r="O437" s="16"/>
      <c r="P437" s="18"/>
    </row>
    <row r="438" spans="1:16" s="45" customFormat="1" ht="15">
      <c r="A438" s="176"/>
      <c r="B438" s="177"/>
      <c r="C438" s="208" t="s">
        <v>364</v>
      </c>
      <c r="D438" s="181"/>
      <c r="E438" s="184"/>
      <c r="F438" s="15"/>
      <c r="G438" s="16"/>
      <c r="H438" s="17"/>
      <c r="I438" s="16"/>
      <c r="J438" s="16"/>
      <c r="K438" s="16"/>
      <c r="L438" s="16"/>
      <c r="M438" s="16"/>
      <c r="N438" s="16"/>
      <c r="O438" s="16"/>
      <c r="P438" s="18"/>
    </row>
    <row r="439" spans="1:16" s="45" customFormat="1" ht="25.5">
      <c r="A439" s="176">
        <v>1</v>
      </c>
      <c r="B439" s="177"/>
      <c r="C439" s="183" t="s">
        <v>358</v>
      </c>
      <c r="D439" s="181" t="s">
        <v>45</v>
      </c>
      <c r="E439" s="184">
        <v>17</v>
      </c>
      <c r="F439" s="15"/>
      <c r="G439" s="16"/>
      <c r="H439" s="17"/>
      <c r="I439" s="16"/>
      <c r="J439" s="16"/>
      <c r="K439" s="16"/>
      <c r="L439" s="16"/>
      <c r="M439" s="16"/>
      <c r="N439" s="16"/>
      <c r="O439" s="16"/>
      <c r="P439" s="18"/>
    </row>
    <row r="440" spans="1:16" s="45" customFormat="1" ht="25.5">
      <c r="A440" s="176">
        <v>2</v>
      </c>
      <c r="B440" s="177"/>
      <c r="C440" s="183" t="s">
        <v>365</v>
      </c>
      <c r="D440" s="181" t="s">
        <v>31</v>
      </c>
      <c r="E440" s="184">
        <v>8.1</v>
      </c>
      <c r="F440" s="15"/>
      <c r="G440" s="16"/>
      <c r="H440" s="17"/>
      <c r="I440" s="16"/>
      <c r="J440" s="16"/>
      <c r="K440" s="16"/>
      <c r="L440" s="16"/>
      <c r="M440" s="16"/>
      <c r="N440" s="16"/>
      <c r="O440" s="16"/>
      <c r="P440" s="18"/>
    </row>
    <row r="441" spans="1:16" s="45" customFormat="1" ht="12.75">
      <c r="A441" s="176"/>
      <c r="B441" s="177"/>
      <c r="C441" s="183" t="s">
        <v>117</v>
      </c>
      <c r="D441" s="181" t="s">
        <v>45</v>
      </c>
      <c r="E441" s="184">
        <f>E47*0.08*1.05</f>
        <v>2.0412000000000003</v>
      </c>
      <c r="F441" s="15"/>
      <c r="G441" s="16"/>
      <c r="H441" s="17"/>
      <c r="I441" s="16"/>
      <c r="J441" s="16"/>
      <c r="K441" s="16"/>
      <c r="L441" s="16"/>
      <c r="M441" s="16"/>
      <c r="N441" s="16"/>
      <c r="O441" s="16"/>
      <c r="P441" s="18"/>
    </row>
    <row r="442" spans="1:16" s="45" customFormat="1" ht="25.5">
      <c r="A442" s="176">
        <v>3</v>
      </c>
      <c r="B442" s="177"/>
      <c r="C442" s="183" t="s">
        <v>366</v>
      </c>
      <c r="D442" s="181" t="s">
        <v>31</v>
      </c>
      <c r="E442" s="184">
        <v>30</v>
      </c>
      <c r="F442" s="15"/>
      <c r="G442" s="16"/>
      <c r="H442" s="17"/>
      <c r="I442" s="16"/>
      <c r="J442" s="16"/>
      <c r="K442" s="16"/>
      <c r="L442" s="16"/>
      <c r="M442" s="16"/>
      <c r="N442" s="16"/>
      <c r="O442" s="16"/>
      <c r="P442" s="18"/>
    </row>
    <row r="443" spans="1:16" s="45" customFormat="1" ht="12.75">
      <c r="A443" s="176"/>
      <c r="B443" s="177"/>
      <c r="C443" s="183" t="s">
        <v>117</v>
      </c>
      <c r="D443" s="181" t="s">
        <v>45</v>
      </c>
      <c r="E443" s="184">
        <f>E440*0.04*1.05</f>
        <v>0.3402</v>
      </c>
      <c r="F443" s="15"/>
      <c r="G443" s="16"/>
      <c r="H443" s="17"/>
      <c r="I443" s="16"/>
      <c r="J443" s="16"/>
      <c r="K443" s="16"/>
      <c r="L443" s="16"/>
      <c r="M443" s="16"/>
      <c r="N443" s="16"/>
      <c r="O443" s="16"/>
      <c r="P443" s="18"/>
    </row>
    <row r="444" spans="1:16" s="45" customFormat="1" ht="12.75">
      <c r="A444" s="176">
        <v>4</v>
      </c>
      <c r="B444" s="177"/>
      <c r="C444" s="183" t="s">
        <v>174</v>
      </c>
      <c r="D444" s="181" t="s">
        <v>31</v>
      </c>
      <c r="E444" s="184">
        <v>30</v>
      </c>
      <c r="F444" s="15"/>
      <c r="G444" s="16"/>
      <c r="H444" s="17"/>
      <c r="I444" s="16"/>
      <c r="J444" s="16"/>
      <c r="K444" s="16"/>
      <c r="L444" s="16"/>
      <c r="M444" s="16"/>
      <c r="N444" s="16"/>
      <c r="O444" s="16"/>
      <c r="P444" s="18"/>
    </row>
    <row r="445" spans="1:16" s="45" customFormat="1" ht="12.75">
      <c r="A445" s="176"/>
      <c r="B445" s="177"/>
      <c r="C445" s="183" t="s">
        <v>367</v>
      </c>
      <c r="D445" s="181" t="s">
        <v>45</v>
      </c>
      <c r="E445" s="184">
        <f>E444*1.05*0.03</f>
        <v>0.945</v>
      </c>
      <c r="F445" s="15"/>
      <c r="G445" s="16"/>
      <c r="H445" s="17"/>
      <c r="I445" s="16"/>
      <c r="J445" s="16"/>
      <c r="K445" s="16"/>
      <c r="L445" s="16"/>
      <c r="M445" s="16"/>
      <c r="N445" s="16"/>
      <c r="O445" s="16"/>
      <c r="P445" s="18"/>
    </row>
    <row r="446" spans="1:16" s="45" customFormat="1" ht="12.75">
      <c r="A446" s="176">
        <v>5</v>
      </c>
      <c r="B446" s="177"/>
      <c r="C446" s="183" t="s">
        <v>360</v>
      </c>
      <c r="D446" s="181" t="s">
        <v>31</v>
      </c>
      <c r="E446" s="184">
        <v>49</v>
      </c>
      <c r="F446" s="15"/>
      <c r="G446" s="16"/>
      <c r="H446" s="17"/>
      <c r="I446" s="16"/>
      <c r="J446" s="16"/>
      <c r="K446" s="16"/>
      <c r="L446" s="16"/>
      <c r="M446" s="16"/>
      <c r="N446" s="16"/>
      <c r="O446" s="16"/>
      <c r="P446" s="18"/>
    </row>
    <row r="447" spans="1:16" s="45" customFormat="1" ht="12.75">
      <c r="A447" s="176"/>
      <c r="B447" s="177"/>
      <c r="C447" s="183" t="s">
        <v>361</v>
      </c>
      <c r="D447" s="181" t="s">
        <v>31</v>
      </c>
      <c r="E447" s="184">
        <f>E446*1.05</f>
        <v>51.45</v>
      </c>
      <c r="F447" s="15"/>
      <c r="G447" s="16"/>
      <c r="H447" s="17"/>
      <c r="I447" s="16"/>
      <c r="J447" s="16"/>
      <c r="K447" s="16"/>
      <c r="L447" s="16"/>
      <c r="M447" s="16"/>
      <c r="N447" s="16"/>
      <c r="O447" s="16"/>
      <c r="P447" s="18"/>
    </row>
    <row r="448" spans="1:16" s="45" customFormat="1" ht="12.75">
      <c r="A448" s="176">
        <v>6</v>
      </c>
      <c r="B448" s="177"/>
      <c r="C448" s="183" t="s">
        <v>176</v>
      </c>
      <c r="D448" s="181" t="s">
        <v>177</v>
      </c>
      <c r="E448" s="184">
        <v>0.46</v>
      </c>
      <c r="F448" s="15"/>
      <c r="G448" s="16"/>
      <c r="H448" s="17"/>
      <c r="I448" s="16"/>
      <c r="J448" s="16"/>
      <c r="K448" s="16"/>
      <c r="L448" s="16"/>
      <c r="M448" s="16"/>
      <c r="N448" s="16"/>
      <c r="O448" s="16"/>
      <c r="P448" s="18"/>
    </row>
    <row r="449" spans="1:16" s="45" customFormat="1" ht="12.75">
      <c r="A449" s="176"/>
      <c r="B449" s="177"/>
      <c r="C449" s="183" t="s">
        <v>178</v>
      </c>
      <c r="D449" s="181" t="s">
        <v>177</v>
      </c>
      <c r="E449" s="184">
        <f>E448*1.12</f>
        <v>0.5152000000000001</v>
      </c>
      <c r="F449" s="15"/>
      <c r="G449" s="16"/>
      <c r="H449" s="17"/>
      <c r="I449" s="16"/>
      <c r="J449" s="16"/>
      <c r="K449" s="16"/>
      <c r="L449" s="16"/>
      <c r="M449" s="16"/>
      <c r="N449" s="16"/>
      <c r="O449" s="16"/>
      <c r="P449" s="18"/>
    </row>
    <row r="450" spans="1:16" s="45" customFormat="1" ht="12.75">
      <c r="A450" s="176">
        <v>7</v>
      </c>
      <c r="B450" s="177"/>
      <c r="C450" s="183" t="s">
        <v>180</v>
      </c>
      <c r="D450" s="181" t="s">
        <v>45</v>
      </c>
      <c r="E450" s="184">
        <v>6.6</v>
      </c>
      <c r="F450" s="15"/>
      <c r="G450" s="16"/>
      <c r="H450" s="17"/>
      <c r="I450" s="16"/>
      <c r="J450" s="16"/>
      <c r="K450" s="16"/>
      <c r="L450" s="16"/>
      <c r="M450" s="16"/>
      <c r="N450" s="16"/>
      <c r="O450" s="16"/>
      <c r="P450" s="18"/>
    </row>
    <row r="451" spans="1:16" s="45" customFormat="1" ht="12.75">
      <c r="A451" s="176"/>
      <c r="B451" s="177"/>
      <c r="C451" s="183" t="s">
        <v>175</v>
      </c>
      <c r="D451" s="181" t="s">
        <v>45</v>
      </c>
      <c r="E451" s="184">
        <f>E450*1.05</f>
        <v>6.93</v>
      </c>
      <c r="F451" s="15"/>
      <c r="G451" s="16"/>
      <c r="H451" s="17"/>
      <c r="I451" s="16"/>
      <c r="J451" s="16"/>
      <c r="K451" s="16"/>
      <c r="L451" s="16"/>
      <c r="M451" s="16"/>
      <c r="N451" s="16"/>
      <c r="O451" s="16"/>
      <c r="P451" s="18"/>
    </row>
    <row r="452" spans="1:16" s="45" customFormat="1" ht="12.75">
      <c r="A452" s="176"/>
      <c r="B452" s="177"/>
      <c r="C452" s="183" t="s">
        <v>181</v>
      </c>
      <c r="D452" s="181" t="s">
        <v>179</v>
      </c>
      <c r="E452" s="184">
        <f>+E451/6</f>
        <v>1.155</v>
      </c>
      <c r="F452" s="15"/>
      <c r="G452" s="16"/>
      <c r="H452" s="17"/>
      <c r="I452" s="16"/>
      <c r="J452" s="16"/>
      <c r="K452" s="16"/>
      <c r="L452" s="16"/>
      <c r="M452" s="16"/>
      <c r="N452" s="16"/>
      <c r="O452" s="16"/>
      <c r="P452" s="18"/>
    </row>
    <row r="453" spans="1:16" s="45" customFormat="1" ht="12.75">
      <c r="A453" s="176">
        <v>8</v>
      </c>
      <c r="B453" s="177"/>
      <c r="C453" s="183" t="s">
        <v>368</v>
      </c>
      <c r="D453" s="181" t="s">
        <v>31</v>
      </c>
      <c r="E453" s="184">
        <v>25</v>
      </c>
      <c r="F453" s="15"/>
      <c r="G453" s="16"/>
      <c r="H453" s="17"/>
      <c r="I453" s="16"/>
      <c r="J453" s="16"/>
      <c r="K453" s="16"/>
      <c r="L453" s="16"/>
      <c r="M453" s="16"/>
      <c r="N453" s="16"/>
      <c r="O453" s="16"/>
      <c r="P453" s="18"/>
    </row>
    <row r="454" spans="1:16" s="45" customFormat="1" ht="12.75">
      <c r="A454" s="176"/>
      <c r="B454" s="177"/>
      <c r="C454" s="183" t="s">
        <v>109</v>
      </c>
      <c r="D454" s="181" t="s">
        <v>47</v>
      </c>
      <c r="E454" s="184">
        <f>0.15*E453</f>
        <v>3.75</v>
      </c>
      <c r="F454" s="15"/>
      <c r="G454" s="16"/>
      <c r="H454" s="17"/>
      <c r="I454" s="16"/>
      <c r="J454" s="16"/>
      <c r="K454" s="16"/>
      <c r="L454" s="16"/>
      <c r="M454" s="16"/>
      <c r="N454" s="16"/>
      <c r="O454" s="16"/>
      <c r="P454" s="18"/>
    </row>
    <row r="455" spans="1:16" s="45" customFormat="1" ht="25.5">
      <c r="A455" s="176">
        <v>9</v>
      </c>
      <c r="B455" s="177"/>
      <c r="C455" s="183" t="s">
        <v>369</v>
      </c>
      <c r="D455" s="181" t="s">
        <v>31</v>
      </c>
      <c r="E455" s="184">
        <v>25</v>
      </c>
      <c r="F455" s="15"/>
      <c r="G455" s="16"/>
      <c r="H455" s="17"/>
      <c r="I455" s="16"/>
      <c r="J455" s="16"/>
      <c r="K455" s="16"/>
      <c r="L455" s="16"/>
      <c r="M455" s="16"/>
      <c r="N455" s="16"/>
      <c r="O455" s="16"/>
      <c r="P455" s="18"/>
    </row>
    <row r="456" spans="1:16" s="45" customFormat="1" ht="12.75">
      <c r="A456" s="176"/>
      <c r="B456" s="177"/>
      <c r="C456" s="183" t="s">
        <v>370</v>
      </c>
      <c r="D456" s="181" t="s">
        <v>45</v>
      </c>
      <c r="E456" s="184">
        <f>E455*1.05*0.045</f>
        <v>1.18125</v>
      </c>
      <c r="F456" s="15"/>
      <c r="G456" s="16"/>
      <c r="H456" s="17"/>
      <c r="I456" s="16"/>
      <c r="J456" s="16"/>
      <c r="K456" s="16"/>
      <c r="L456" s="16"/>
      <c r="M456" s="16"/>
      <c r="N456" s="16"/>
      <c r="O456" s="16"/>
      <c r="P456" s="18"/>
    </row>
    <row r="457" spans="1:16" s="45" customFormat="1" ht="12.75">
      <c r="A457" s="176">
        <v>10</v>
      </c>
      <c r="B457" s="177"/>
      <c r="C457" s="183" t="s">
        <v>371</v>
      </c>
      <c r="D457" s="181" t="s">
        <v>69</v>
      </c>
      <c r="E457" s="184">
        <v>38</v>
      </c>
      <c r="F457" s="15"/>
      <c r="G457" s="16"/>
      <c r="H457" s="17"/>
      <c r="I457" s="16"/>
      <c r="J457" s="16"/>
      <c r="K457" s="16"/>
      <c r="L457" s="16"/>
      <c r="M457" s="16"/>
      <c r="N457" s="16"/>
      <c r="O457" s="16"/>
      <c r="P457" s="18"/>
    </row>
    <row r="458" spans="1:16" s="45" customFormat="1" ht="13.5" thickBot="1">
      <c r="A458" s="176">
        <v>11</v>
      </c>
      <c r="B458" s="177"/>
      <c r="C458" s="183" t="s">
        <v>372</v>
      </c>
      <c r="D458" s="181" t="s">
        <v>69</v>
      </c>
      <c r="E458" s="184">
        <v>24</v>
      </c>
      <c r="F458" s="15"/>
      <c r="G458" s="16"/>
      <c r="H458" s="17"/>
      <c r="I458" s="16"/>
      <c r="J458" s="16"/>
      <c r="K458" s="16"/>
      <c r="L458" s="16"/>
      <c r="M458" s="16"/>
      <c r="N458" s="16"/>
      <c r="O458" s="16"/>
      <c r="P458" s="18"/>
    </row>
    <row r="459" spans="1:16" ht="14.25">
      <c r="A459" s="31"/>
      <c r="B459" s="29"/>
      <c r="C459" s="301" t="s">
        <v>4</v>
      </c>
      <c r="D459" s="302"/>
      <c r="E459" s="302"/>
      <c r="F459" s="302"/>
      <c r="G459" s="302"/>
      <c r="H459" s="302"/>
      <c r="I459" s="302"/>
      <c r="J459" s="302"/>
      <c r="K459" s="303"/>
      <c r="L459" s="30"/>
      <c r="M459" s="30"/>
      <c r="N459" s="30"/>
      <c r="O459" s="30"/>
      <c r="P459" s="32"/>
    </row>
    <row r="460" spans="1:16" ht="14.25">
      <c r="A460" s="33"/>
      <c r="C460" s="298" t="s">
        <v>42</v>
      </c>
      <c r="D460" s="299"/>
      <c r="E460" s="299"/>
      <c r="F460" s="299"/>
      <c r="G460" s="299"/>
      <c r="H460" s="299"/>
      <c r="I460" s="299"/>
      <c r="J460" s="299"/>
      <c r="K460" s="300"/>
      <c r="L460" s="35"/>
      <c r="M460" s="35"/>
      <c r="N460" s="36"/>
      <c r="O460" s="35"/>
      <c r="P460" s="37"/>
    </row>
    <row r="461" spans="1:16" ht="15" thickBot="1">
      <c r="A461" s="38"/>
      <c r="B461" s="39"/>
      <c r="C461" s="295" t="s">
        <v>28</v>
      </c>
      <c r="D461" s="296"/>
      <c r="E461" s="296"/>
      <c r="F461" s="296"/>
      <c r="G461" s="296"/>
      <c r="H461" s="296"/>
      <c r="I461" s="296"/>
      <c r="J461" s="296"/>
      <c r="K461" s="297"/>
      <c r="L461" s="40"/>
      <c r="M461" s="40"/>
      <c r="N461" s="40"/>
      <c r="O461" s="40"/>
      <c r="P461" s="41"/>
    </row>
    <row r="462" spans="3:5" s="20" customFormat="1" ht="12.75">
      <c r="C462" s="21"/>
      <c r="D462" s="21"/>
      <c r="E462" s="118"/>
    </row>
    <row r="463" spans="1:15" s="20" customFormat="1" ht="12.75">
      <c r="A463" s="288" t="s">
        <v>71</v>
      </c>
      <c r="B463" s="288"/>
      <c r="C463" s="42"/>
      <c r="D463" s="289"/>
      <c r="E463" s="287"/>
      <c r="G463" s="288" t="s">
        <v>7</v>
      </c>
      <c r="H463" s="288"/>
      <c r="I463" s="291"/>
      <c r="J463" s="291"/>
      <c r="K463" s="291"/>
      <c r="L463" s="291"/>
      <c r="M463" s="291"/>
      <c r="N463" s="290"/>
      <c r="O463" s="288"/>
    </row>
    <row r="464" spans="3:11" s="20" customFormat="1" ht="12.75">
      <c r="C464" s="43" t="s">
        <v>30</v>
      </c>
      <c r="D464" s="21"/>
      <c r="E464" s="21"/>
      <c r="K464" s="43" t="s">
        <v>30</v>
      </c>
    </row>
    <row r="465" spans="3:5" s="20" customFormat="1" ht="12.75">
      <c r="C465" s="21"/>
      <c r="D465" s="21"/>
      <c r="E465" s="21"/>
    </row>
    <row r="466" spans="1:8" s="20" customFormat="1" ht="12.75">
      <c r="A466" s="288" t="s">
        <v>6</v>
      </c>
      <c r="B466" s="288"/>
      <c r="C466" s="21"/>
      <c r="D466" s="21"/>
      <c r="E466" s="21"/>
      <c r="G466" s="288" t="s">
        <v>6</v>
      </c>
      <c r="H466" s="288"/>
    </row>
    <row r="467" spans="3:5" s="20" customFormat="1" ht="12.75">
      <c r="C467" s="21"/>
      <c r="D467" s="21"/>
      <c r="E467" s="21"/>
    </row>
    <row r="468" spans="3:5" s="20" customFormat="1" ht="12.75">
      <c r="C468" s="21"/>
      <c r="D468" s="21"/>
      <c r="E468" s="21"/>
    </row>
    <row r="469" spans="3:5" s="20" customFormat="1" ht="12.75">
      <c r="C469" s="21"/>
      <c r="D469" s="21"/>
      <c r="E469" s="21"/>
    </row>
    <row r="470" spans="3:5" s="20" customFormat="1" ht="12.75">
      <c r="C470" s="21"/>
      <c r="D470" s="21"/>
      <c r="E470" s="21"/>
    </row>
    <row r="471" spans="3:5" s="20" customFormat="1" ht="12.75">
      <c r="C471" s="21"/>
      <c r="D471" s="21"/>
      <c r="E471" s="21"/>
    </row>
    <row r="472" spans="3:5" s="20" customFormat="1" ht="12.75">
      <c r="C472" s="21"/>
      <c r="D472" s="21"/>
      <c r="E472" s="21"/>
    </row>
    <row r="473" spans="3:5" s="20" customFormat="1" ht="12.75">
      <c r="C473" s="21"/>
      <c r="D473" s="21"/>
      <c r="E473" s="21"/>
    </row>
    <row r="474" spans="3:5" s="20" customFormat="1" ht="12.75">
      <c r="C474" s="21"/>
      <c r="D474" s="21"/>
      <c r="E474" s="21"/>
    </row>
    <row r="475" spans="3:5" s="20" customFormat="1" ht="12.75">
      <c r="C475" s="21"/>
      <c r="D475" s="21"/>
      <c r="E475" s="21"/>
    </row>
    <row r="476" spans="3:5" s="20" customFormat="1" ht="12.75">
      <c r="C476" s="21"/>
      <c r="D476" s="21"/>
      <c r="E476" s="21"/>
    </row>
    <row r="477" spans="3:5" s="20" customFormat="1" ht="12.75">
      <c r="C477" s="21"/>
      <c r="D477" s="21"/>
      <c r="E477" s="21"/>
    </row>
    <row r="478" spans="3:5" s="20" customFormat="1" ht="12.75">
      <c r="C478" s="21"/>
      <c r="D478" s="21"/>
      <c r="E478" s="21"/>
    </row>
    <row r="479" spans="3:5" s="20" customFormat="1" ht="12.75">
      <c r="C479" s="21"/>
      <c r="D479" s="21"/>
      <c r="E479" s="21"/>
    </row>
    <row r="480" spans="3:5" s="20" customFormat="1" ht="12.75">
      <c r="C480" s="21"/>
      <c r="D480" s="21"/>
      <c r="E480" s="21"/>
    </row>
    <row r="481" spans="3:5" s="20" customFormat="1" ht="12.75">
      <c r="C481" s="21"/>
      <c r="D481" s="21"/>
      <c r="E481" s="21"/>
    </row>
    <row r="482" spans="3:5" s="20" customFormat="1" ht="12.75">
      <c r="C482" s="21"/>
      <c r="D482" s="21"/>
      <c r="E482" s="21"/>
    </row>
    <row r="483" spans="3:5" s="20" customFormat="1" ht="12.75">
      <c r="C483" s="21"/>
      <c r="D483" s="21"/>
      <c r="E483" s="21"/>
    </row>
    <row r="484" spans="3:5" s="20" customFormat="1" ht="12.75">
      <c r="C484" s="21"/>
      <c r="D484" s="21"/>
      <c r="E484" s="21"/>
    </row>
    <row r="485" spans="3:5" s="20" customFormat="1" ht="12.75">
      <c r="C485" s="21"/>
      <c r="D485" s="21"/>
      <c r="E485" s="21"/>
    </row>
    <row r="486" spans="3:5" s="20" customFormat="1" ht="12.75">
      <c r="C486" s="21"/>
      <c r="D486" s="21"/>
      <c r="E486" s="21"/>
    </row>
    <row r="487" spans="3:5" s="20" customFormat="1" ht="12.75">
      <c r="C487" s="21"/>
      <c r="D487" s="21"/>
      <c r="E487" s="21"/>
    </row>
    <row r="488" spans="3:5" s="20" customFormat="1" ht="12.75">
      <c r="C488" s="21"/>
      <c r="D488" s="21"/>
      <c r="E488" s="21"/>
    </row>
    <row r="489" spans="3:5" s="20" customFormat="1" ht="12.75">
      <c r="C489" s="21"/>
      <c r="D489" s="21"/>
      <c r="E489" s="21"/>
    </row>
    <row r="490" spans="3:5" s="20" customFormat="1" ht="12.75">
      <c r="C490" s="21"/>
      <c r="D490" s="21"/>
      <c r="E490" s="21"/>
    </row>
    <row r="491" spans="3:5" s="20" customFormat="1" ht="12.75">
      <c r="C491" s="21"/>
      <c r="D491" s="21"/>
      <c r="E491" s="21"/>
    </row>
    <row r="492" spans="3:5" s="20" customFormat="1" ht="12.75">
      <c r="C492" s="21"/>
      <c r="D492" s="21"/>
      <c r="E492" s="21"/>
    </row>
    <row r="493" spans="3:5" s="20" customFormat="1" ht="12.75">
      <c r="C493" s="21"/>
      <c r="D493" s="21"/>
      <c r="E493" s="21"/>
    </row>
    <row r="494" spans="3:5" s="20" customFormat="1" ht="12.75">
      <c r="C494" s="21"/>
      <c r="D494" s="21"/>
      <c r="E494" s="21"/>
    </row>
    <row r="495" spans="3:5" s="20" customFormat="1" ht="12.75">
      <c r="C495" s="21"/>
      <c r="D495" s="21"/>
      <c r="E495" s="21"/>
    </row>
    <row r="496" spans="3:5" s="20" customFormat="1" ht="12.75">
      <c r="C496" s="21"/>
      <c r="D496" s="21"/>
      <c r="E496" s="21"/>
    </row>
    <row r="497" spans="3:5" s="20" customFormat="1" ht="12.75">
      <c r="C497" s="21"/>
      <c r="D497" s="21"/>
      <c r="E497" s="21"/>
    </row>
    <row r="498" spans="3:5" s="20" customFormat="1" ht="12.75">
      <c r="C498" s="21"/>
      <c r="D498" s="21"/>
      <c r="E498" s="21"/>
    </row>
    <row r="499" spans="3:5" s="20" customFormat="1" ht="12.75">
      <c r="C499" s="21"/>
      <c r="D499" s="21"/>
      <c r="E499" s="21"/>
    </row>
    <row r="500" spans="3:5" s="20" customFormat="1" ht="12.75">
      <c r="C500" s="21"/>
      <c r="D500" s="21"/>
      <c r="E500" s="21"/>
    </row>
    <row r="501" spans="3:5" s="20" customFormat="1" ht="12.75">
      <c r="C501" s="21"/>
      <c r="D501" s="21"/>
      <c r="E501" s="21"/>
    </row>
    <row r="502" spans="3:5" s="20" customFormat="1" ht="12.75">
      <c r="C502" s="21"/>
      <c r="D502" s="21"/>
      <c r="E502" s="21"/>
    </row>
    <row r="503" spans="3:5" s="20" customFormat="1" ht="12.75">
      <c r="C503" s="21"/>
      <c r="D503" s="21"/>
      <c r="E503" s="21"/>
    </row>
    <row r="504" spans="3:5" s="20" customFormat="1" ht="12.75">
      <c r="C504" s="21"/>
      <c r="D504" s="21"/>
      <c r="E504" s="21"/>
    </row>
    <row r="505" spans="3:5" s="20" customFormat="1" ht="12.75">
      <c r="C505" s="21"/>
      <c r="D505" s="21"/>
      <c r="E505" s="21"/>
    </row>
    <row r="506" spans="3:5" s="20" customFormat="1" ht="12.75">
      <c r="C506" s="21"/>
      <c r="D506" s="21"/>
      <c r="E506" s="21"/>
    </row>
    <row r="507" spans="3:5" s="20" customFormat="1" ht="12.75">
      <c r="C507" s="21"/>
      <c r="D507" s="21"/>
      <c r="E507" s="21"/>
    </row>
    <row r="508" spans="3:5" s="20" customFormat="1" ht="12.75">
      <c r="C508" s="21"/>
      <c r="D508" s="21"/>
      <c r="E508" s="21"/>
    </row>
    <row r="509" spans="3:5" s="20" customFormat="1" ht="12.75">
      <c r="C509" s="21"/>
      <c r="D509" s="21"/>
      <c r="E509" s="21"/>
    </row>
    <row r="510" spans="3:5" s="20" customFormat="1" ht="12.75">
      <c r="C510" s="21"/>
      <c r="D510" s="21"/>
      <c r="E510" s="21"/>
    </row>
    <row r="511" spans="3:5" s="20" customFormat="1" ht="12.75">
      <c r="C511" s="21"/>
      <c r="D511" s="21"/>
      <c r="E511" s="21"/>
    </row>
    <row r="512" spans="3:5" s="20" customFormat="1" ht="12.75">
      <c r="C512" s="21"/>
      <c r="D512" s="21"/>
      <c r="E512" s="21"/>
    </row>
    <row r="513" spans="3:5" s="20" customFormat="1" ht="12.75">
      <c r="C513" s="21"/>
      <c r="D513" s="21"/>
      <c r="E513" s="21"/>
    </row>
    <row r="514" spans="3:5" s="20" customFormat="1" ht="12.75">
      <c r="C514" s="21"/>
      <c r="D514" s="21"/>
      <c r="E514" s="21"/>
    </row>
    <row r="515" spans="3:5" s="20" customFormat="1" ht="12.75">
      <c r="C515" s="21"/>
      <c r="D515" s="21"/>
      <c r="E515" s="21"/>
    </row>
    <row r="516" spans="3:5" s="20" customFormat="1" ht="12.75">
      <c r="C516" s="21"/>
      <c r="D516" s="21"/>
      <c r="E516" s="21"/>
    </row>
    <row r="517" spans="3:5" s="20" customFormat="1" ht="12.75">
      <c r="C517" s="21"/>
      <c r="D517" s="21"/>
      <c r="E517" s="21"/>
    </row>
    <row r="518" spans="3:5" s="20" customFormat="1" ht="12.75">
      <c r="C518" s="21"/>
      <c r="D518" s="21"/>
      <c r="E518" s="21"/>
    </row>
    <row r="519" spans="3:5" s="20" customFormat="1" ht="12.75">
      <c r="C519" s="21"/>
      <c r="D519" s="21"/>
      <c r="E519" s="21"/>
    </row>
    <row r="520" spans="3:5" s="20" customFormat="1" ht="12.75">
      <c r="C520" s="21"/>
      <c r="D520" s="21"/>
      <c r="E520" s="21"/>
    </row>
    <row r="521" spans="3:5" s="20" customFormat="1" ht="12.75">
      <c r="C521" s="21"/>
      <c r="D521" s="21"/>
      <c r="E521" s="21"/>
    </row>
    <row r="522" spans="3:5" s="20" customFormat="1" ht="12.75">
      <c r="C522" s="21"/>
      <c r="D522" s="21"/>
      <c r="E522" s="21"/>
    </row>
    <row r="523" spans="3:5" s="20" customFormat="1" ht="12.75">
      <c r="C523" s="21"/>
      <c r="D523" s="21"/>
      <c r="E523" s="21"/>
    </row>
    <row r="524" spans="3:5" s="20" customFormat="1" ht="12.75">
      <c r="C524" s="21"/>
      <c r="D524" s="21"/>
      <c r="E524" s="21"/>
    </row>
    <row r="525" spans="3:5" s="20" customFormat="1" ht="12.75">
      <c r="C525" s="21"/>
      <c r="D525" s="21"/>
      <c r="E525" s="21"/>
    </row>
    <row r="526" spans="3:5" s="20" customFormat="1" ht="12.75">
      <c r="C526" s="21"/>
      <c r="D526" s="21"/>
      <c r="E526" s="21"/>
    </row>
    <row r="527" spans="3:5" s="20" customFormat="1" ht="12.75">
      <c r="C527" s="21"/>
      <c r="D527" s="21"/>
      <c r="E527" s="21"/>
    </row>
    <row r="528" spans="3:5" s="20" customFormat="1" ht="12.75">
      <c r="C528" s="21"/>
      <c r="D528" s="21"/>
      <c r="E528" s="21"/>
    </row>
    <row r="529" spans="3:5" s="20" customFormat="1" ht="12.75">
      <c r="C529" s="21"/>
      <c r="D529" s="21"/>
      <c r="E529" s="21"/>
    </row>
    <row r="530" spans="3:5" s="20" customFormat="1" ht="12.75">
      <c r="C530" s="21"/>
      <c r="D530" s="21"/>
      <c r="E530" s="21"/>
    </row>
    <row r="531" spans="3:5" s="20" customFormat="1" ht="12.75">
      <c r="C531" s="21"/>
      <c r="D531" s="21"/>
      <c r="E531" s="21"/>
    </row>
    <row r="532" spans="3:5" s="20" customFormat="1" ht="12.75">
      <c r="C532" s="21"/>
      <c r="D532" s="21"/>
      <c r="E532" s="21"/>
    </row>
    <row r="533" spans="3:5" s="20" customFormat="1" ht="12.75">
      <c r="C533" s="21"/>
      <c r="D533" s="21"/>
      <c r="E533" s="21"/>
    </row>
    <row r="534" spans="3:5" s="20" customFormat="1" ht="12.75">
      <c r="C534" s="21"/>
      <c r="D534" s="21"/>
      <c r="E534" s="21"/>
    </row>
    <row r="535" spans="3:5" s="20" customFormat="1" ht="12.75">
      <c r="C535" s="21"/>
      <c r="D535" s="21"/>
      <c r="E535" s="21"/>
    </row>
    <row r="536" spans="3:5" s="20" customFormat="1" ht="12.75">
      <c r="C536" s="21"/>
      <c r="D536" s="21"/>
      <c r="E536" s="21"/>
    </row>
    <row r="537" spans="3:5" s="20" customFormat="1" ht="12.75">
      <c r="C537" s="21"/>
      <c r="D537" s="21"/>
      <c r="E537" s="21"/>
    </row>
    <row r="538" spans="3:5" s="20" customFormat="1" ht="12.75">
      <c r="C538" s="21"/>
      <c r="D538" s="21"/>
      <c r="E538" s="21"/>
    </row>
    <row r="539" spans="3:5" s="20" customFormat="1" ht="12.75">
      <c r="C539" s="21"/>
      <c r="D539" s="21"/>
      <c r="E539" s="21"/>
    </row>
    <row r="540" spans="3:5" s="20" customFormat="1" ht="12.75">
      <c r="C540" s="21"/>
      <c r="D540" s="21"/>
      <c r="E540" s="21"/>
    </row>
    <row r="541" spans="3:5" s="20" customFormat="1" ht="12.75">
      <c r="C541" s="21"/>
      <c r="D541" s="21"/>
      <c r="E541" s="21"/>
    </row>
    <row r="542" spans="3:5" s="20" customFormat="1" ht="12.75">
      <c r="C542" s="21"/>
      <c r="D542" s="21"/>
      <c r="E542" s="21"/>
    </row>
    <row r="543" spans="3:5" s="20" customFormat="1" ht="12.75">
      <c r="C543" s="21"/>
      <c r="D543" s="21"/>
      <c r="E543" s="21"/>
    </row>
    <row r="544" spans="3:5" s="20" customFormat="1" ht="12.75">
      <c r="C544" s="21"/>
      <c r="D544" s="21"/>
      <c r="E544" s="21"/>
    </row>
    <row r="545" spans="3:5" s="20" customFormat="1" ht="12.75">
      <c r="C545" s="21"/>
      <c r="D545" s="21"/>
      <c r="E545" s="21"/>
    </row>
    <row r="546" spans="3:5" s="20" customFormat="1" ht="12.75">
      <c r="C546" s="21"/>
      <c r="D546" s="21"/>
      <c r="E546" s="21"/>
    </row>
    <row r="547" spans="3:5" s="20" customFormat="1" ht="12.75">
      <c r="C547" s="21"/>
      <c r="D547" s="21"/>
      <c r="E547" s="21"/>
    </row>
    <row r="548" spans="3:5" s="20" customFormat="1" ht="12.75">
      <c r="C548" s="21"/>
      <c r="D548" s="21"/>
      <c r="E548" s="21"/>
    </row>
    <row r="549" spans="3:5" s="20" customFormat="1" ht="12.75">
      <c r="C549" s="21"/>
      <c r="D549" s="21"/>
      <c r="E549" s="21"/>
    </row>
    <row r="550" spans="3:5" s="20" customFormat="1" ht="12.75">
      <c r="C550" s="21"/>
      <c r="D550" s="21"/>
      <c r="E550" s="21"/>
    </row>
    <row r="551" spans="3:5" s="20" customFormat="1" ht="12.75">
      <c r="C551" s="21"/>
      <c r="D551" s="21"/>
      <c r="E551" s="21"/>
    </row>
    <row r="552" spans="3:5" s="20" customFormat="1" ht="12.75">
      <c r="C552" s="21"/>
      <c r="D552" s="21"/>
      <c r="E552" s="21"/>
    </row>
    <row r="553" spans="3:5" s="20" customFormat="1" ht="12.75">
      <c r="C553" s="21"/>
      <c r="D553" s="21"/>
      <c r="E553" s="21"/>
    </row>
    <row r="554" spans="3:5" s="20" customFormat="1" ht="12.75">
      <c r="C554" s="21"/>
      <c r="D554" s="21"/>
      <c r="E554" s="21"/>
    </row>
    <row r="555" spans="3:5" s="20" customFormat="1" ht="12.75">
      <c r="C555" s="21"/>
      <c r="D555" s="21"/>
      <c r="E555" s="21"/>
    </row>
    <row r="556" spans="3:5" s="20" customFormat="1" ht="12.75">
      <c r="C556" s="21"/>
      <c r="D556" s="21"/>
      <c r="E556" s="21"/>
    </row>
    <row r="557" spans="3:5" s="20" customFormat="1" ht="12.75">
      <c r="C557" s="21"/>
      <c r="D557" s="21"/>
      <c r="E557" s="21"/>
    </row>
    <row r="558" spans="3:5" s="20" customFormat="1" ht="12.75">
      <c r="C558" s="21"/>
      <c r="D558" s="21"/>
      <c r="E558" s="21"/>
    </row>
    <row r="559" spans="3:5" s="20" customFormat="1" ht="12.75">
      <c r="C559" s="21"/>
      <c r="D559" s="21"/>
      <c r="E559" s="21"/>
    </row>
    <row r="560" spans="3:5" s="20" customFormat="1" ht="12.75">
      <c r="C560" s="21"/>
      <c r="D560" s="21"/>
      <c r="E560" s="21"/>
    </row>
    <row r="561" spans="3:5" s="20" customFormat="1" ht="12.75">
      <c r="C561" s="21"/>
      <c r="D561" s="21"/>
      <c r="E561" s="21"/>
    </row>
    <row r="562" spans="3:5" s="20" customFormat="1" ht="12.75">
      <c r="C562" s="21"/>
      <c r="D562" s="21"/>
      <c r="E562" s="21"/>
    </row>
    <row r="563" spans="3:5" s="20" customFormat="1" ht="12.75">
      <c r="C563" s="21"/>
      <c r="D563" s="21"/>
      <c r="E563" s="21"/>
    </row>
    <row r="564" spans="3:5" s="20" customFormat="1" ht="12.75">
      <c r="C564" s="21"/>
      <c r="D564" s="21"/>
      <c r="E564" s="21"/>
    </row>
    <row r="565" spans="3:5" s="20" customFormat="1" ht="12.75">
      <c r="C565" s="21"/>
      <c r="D565" s="21"/>
      <c r="E565" s="21"/>
    </row>
    <row r="566" spans="3:5" s="20" customFormat="1" ht="12.75">
      <c r="C566" s="21"/>
      <c r="D566" s="21"/>
      <c r="E566" s="21"/>
    </row>
    <row r="567" spans="3:5" s="20" customFormat="1" ht="12.75">
      <c r="C567" s="21"/>
      <c r="D567" s="21"/>
      <c r="E567" s="21"/>
    </row>
    <row r="568" spans="3:5" s="20" customFormat="1" ht="12.75">
      <c r="C568" s="21"/>
      <c r="D568" s="21"/>
      <c r="E568" s="21"/>
    </row>
    <row r="569" spans="3:5" s="20" customFormat="1" ht="12.75">
      <c r="C569" s="21"/>
      <c r="D569" s="21"/>
      <c r="E569" s="21"/>
    </row>
    <row r="570" spans="3:5" s="20" customFormat="1" ht="12.75">
      <c r="C570" s="21"/>
      <c r="D570" s="21"/>
      <c r="E570" s="21"/>
    </row>
    <row r="571" spans="3:5" s="20" customFormat="1" ht="12.75">
      <c r="C571" s="21"/>
      <c r="D571" s="21"/>
      <c r="E571" s="21"/>
    </row>
    <row r="572" spans="3:5" s="20" customFormat="1" ht="12.75">
      <c r="C572" s="21"/>
      <c r="D572" s="21"/>
      <c r="E572" s="21"/>
    </row>
    <row r="573" spans="3:5" s="20" customFormat="1" ht="12.75">
      <c r="C573" s="21"/>
      <c r="D573" s="21"/>
      <c r="E573" s="21"/>
    </row>
    <row r="574" spans="3:5" s="20" customFormat="1" ht="12.75">
      <c r="C574" s="21"/>
      <c r="D574" s="21"/>
      <c r="E574" s="21"/>
    </row>
    <row r="575" spans="3:5" s="20" customFormat="1" ht="12.75">
      <c r="C575" s="21"/>
      <c r="D575" s="21"/>
      <c r="E575" s="21"/>
    </row>
    <row r="576" spans="3:5" s="20" customFormat="1" ht="12.75">
      <c r="C576" s="21"/>
      <c r="D576" s="21"/>
      <c r="E576" s="21"/>
    </row>
    <row r="577" spans="3:5" s="20" customFormat="1" ht="12.75">
      <c r="C577" s="21"/>
      <c r="D577" s="21"/>
      <c r="E577" s="21"/>
    </row>
    <row r="578" spans="3:5" s="20" customFormat="1" ht="12.75">
      <c r="C578" s="21"/>
      <c r="D578" s="21"/>
      <c r="E578" s="21"/>
    </row>
    <row r="579" spans="3:5" s="20" customFormat="1" ht="12.75">
      <c r="C579" s="21"/>
      <c r="D579" s="21"/>
      <c r="E579" s="21"/>
    </row>
    <row r="580" spans="3:5" s="20" customFormat="1" ht="12.75">
      <c r="C580" s="21"/>
      <c r="D580" s="21"/>
      <c r="E580" s="21"/>
    </row>
    <row r="581" spans="3:5" s="20" customFormat="1" ht="12.75">
      <c r="C581" s="21"/>
      <c r="D581" s="21"/>
      <c r="E581" s="21"/>
    </row>
    <row r="582" spans="3:5" s="20" customFormat="1" ht="12.75">
      <c r="C582" s="21"/>
      <c r="D582" s="21"/>
      <c r="E582" s="21"/>
    </row>
    <row r="583" spans="3:5" s="20" customFormat="1" ht="12.75">
      <c r="C583" s="21"/>
      <c r="D583" s="21"/>
      <c r="E583" s="21"/>
    </row>
    <row r="584" spans="3:5" s="20" customFormat="1" ht="12.75">
      <c r="C584" s="21"/>
      <c r="D584" s="21"/>
      <c r="E584" s="21"/>
    </row>
    <row r="585" spans="3:5" s="20" customFormat="1" ht="12.75">
      <c r="C585" s="21"/>
      <c r="D585" s="21"/>
      <c r="E585" s="21"/>
    </row>
    <row r="586" spans="3:5" s="20" customFormat="1" ht="12.75">
      <c r="C586" s="21"/>
      <c r="D586" s="21"/>
      <c r="E586" s="21"/>
    </row>
    <row r="587" spans="3:5" s="20" customFormat="1" ht="12.75">
      <c r="C587" s="21"/>
      <c r="D587" s="21"/>
      <c r="E587" s="21"/>
    </row>
    <row r="588" spans="3:5" s="20" customFormat="1" ht="12.75">
      <c r="C588" s="21"/>
      <c r="D588" s="21"/>
      <c r="E588" s="21"/>
    </row>
    <row r="589" spans="3:5" s="20" customFormat="1" ht="12.75">
      <c r="C589" s="21"/>
      <c r="D589" s="21"/>
      <c r="E589" s="21"/>
    </row>
    <row r="590" spans="3:5" s="20" customFormat="1" ht="12.75">
      <c r="C590" s="21"/>
      <c r="D590" s="21"/>
      <c r="E590" s="21"/>
    </row>
    <row r="591" spans="3:5" s="20" customFormat="1" ht="12.75">
      <c r="C591" s="21"/>
      <c r="D591" s="21"/>
      <c r="E591" s="21"/>
    </row>
    <row r="592" spans="3:5" s="20" customFormat="1" ht="12.75">
      <c r="C592" s="21"/>
      <c r="D592" s="21"/>
      <c r="E592" s="21"/>
    </row>
    <row r="593" spans="3:5" s="20" customFormat="1" ht="12.75">
      <c r="C593" s="21"/>
      <c r="D593" s="21"/>
      <c r="E593" s="21"/>
    </row>
    <row r="594" spans="3:5" s="20" customFormat="1" ht="12.75">
      <c r="C594" s="21"/>
      <c r="D594" s="21"/>
      <c r="E594" s="21"/>
    </row>
    <row r="595" spans="3:5" s="20" customFormat="1" ht="12.75">
      <c r="C595" s="21"/>
      <c r="D595" s="21"/>
      <c r="E595" s="21"/>
    </row>
    <row r="596" spans="3:5" s="20" customFormat="1" ht="12.75">
      <c r="C596" s="21"/>
      <c r="D596" s="21"/>
      <c r="E596" s="21"/>
    </row>
    <row r="597" spans="3:5" s="20" customFormat="1" ht="12.75">
      <c r="C597" s="21"/>
      <c r="D597" s="21"/>
      <c r="E597" s="21"/>
    </row>
    <row r="598" spans="3:5" s="20" customFormat="1" ht="12.75">
      <c r="C598" s="21"/>
      <c r="D598" s="21"/>
      <c r="E598" s="21"/>
    </row>
    <row r="599" spans="3:5" s="20" customFormat="1" ht="12.75">
      <c r="C599" s="21"/>
      <c r="D599" s="21"/>
      <c r="E599" s="21"/>
    </row>
    <row r="600" spans="3:5" s="20" customFormat="1" ht="12.75">
      <c r="C600" s="21"/>
      <c r="D600" s="21"/>
      <c r="E600" s="21"/>
    </row>
    <row r="601" spans="3:5" s="20" customFormat="1" ht="12.75">
      <c r="C601" s="21"/>
      <c r="D601" s="21"/>
      <c r="E601" s="21"/>
    </row>
    <row r="602" spans="3:5" s="20" customFormat="1" ht="12.75">
      <c r="C602" s="21"/>
      <c r="D602" s="21"/>
      <c r="E602" s="21"/>
    </row>
    <row r="603" spans="3:5" s="20" customFormat="1" ht="12.75">
      <c r="C603" s="21"/>
      <c r="D603" s="21"/>
      <c r="E603" s="21"/>
    </row>
    <row r="604" spans="3:5" s="20" customFormat="1" ht="12.75">
      <c r="C604" s="21"/>
      <c r="D604" s="21"/>
      <c r="E604" s="21"/>
    </row>
    <row r="605" spans="3:5" s="20" customFormat="1" ht="12.75">
      <c r="C605" s="21"/>
      <c r="D605" s="21"/>
      <c r="E605" s="21"/>
    </row>
    <row r="606" spans="3:5" s="20" customFormat="1" ht="12.75">
      <c r="C606" s="21"/>
      <c r="D606" s="21"/>
      <c r="E606" s="21"/>
    </row>
    <row r="607" spans="3:5" s="20" customFormat="1" ht="12.75">
      <c r="C607" s="21"/>
      <c r="D607" s="21"/>
      <c r="E607" s="21"/>
    </row>
    <row r="608" spans="3:5" s="20" customFormat="1" ht="12.75">
      <c r="C608" s="21"/>
      <c r="D608" s="21"/>
      <c r="E608" s="21"/>
    </row>
    <row r="609" spans="3:5" s="20" customFormat="1" ht="12.75">
      <c r="C609" s="21"/>
      <c r="D609" s="21"/>
      <c r="E609" s="21"/>
    </row>
    <row r="610" spans="3:5" s="20" customFormat="1" ht="12.75">
      <c r="C610" s="21"/>
      <c r="D610" s="21"/>
      <c r="E610" s="21"/>
    </row>
    <row r="611" spans="3:5" s="20" customFormat="1" ht="12.75">
      <c r="C611" s="21"/>
      <c r="D611" s="21"/>
      <c r="E611" s="21"/>
    </row>
    <row r="612" spans="3:5" s="20" customFormat="1" ht="12.75">
      <c r="C612" s="21"/>
      <c r="D612" s="21"/>
      <c r="E612" s="21"/>
    </row>
    <row r="613" spans="3:5" s="20" customFormat="1" ht="12.75">
      <c r="C613" s="21"/>
      <c r="D613" s="21"/>
      <c r="E613" s="21"/>
    </row>
    <row r="614" spans="3:5" s="20" customFormat="1" ht="12.75">
      <c r="C614" s="21"/>
      <c r="D614" s="21"/>
      <c r="E614" s="21"/>
    </row>
    <row r="615" spans="3:5" s="20" customFormat="1" ht="12.75">
      <c r="C615" s="21"/>
      <c r="D615" s="21"/>
      <c r="E615" s="21"/>
    </row>
    <row r="616" spans="3:5" s="20" customFormat="1" ht="12.75">
      <c r="C616" s="21"/>
      <c r="D616" s="21"/>
      <c r="E616" s="21"/>
    </row>
    <row r="617" spans="3:5" s="20" customFormat="1" ht="12.75">
      <c r="C617" s="21"/>
      <c r="D617" s="21"/>
      <c r="E617" s="21"/>
    </row>
    <row r="618" spans="3:5" s="20" customFormat="1" ht="12.75">
      <c r="C618" s="21"/>
      <c r="D618" s="21"/>
      <c r="E618" s="21"/>
    </row>
    <row r="619" spans="3:5" s="20" customFormat="1" ht="12.75">
      <c r="C619" s="21"/>
      <c r="D619" s="21"/>
      <c r="E619" s="21"/>
    </row>
    <row r="620" spans="3:5" s="20" customFormat="1" ht="12.75">
      <c r="C620" s="21"/>
      <c r="D620" s="21"/>
      <c r="E620" s="21"/>
    </row>
    <row r="621" spans="3:5" s="20" customFormat="1" ht="12.75">
      <c r="C621" s="21"/>
      <c r="D621" s="21"/>
      <c r="E621" s="21"/>
    </row>
    <row r="622" spans="3:5" s="20" customFormat="1" ht="12.75">
      <c r="C622" s="21"/>
      <c r="D622" s="21"/>
      <c r="E622" s="21"/>
    </row>
    <row r="623" spans="3:5" s="20" customFormat="1" ht="12.75">
      <c r="C623" s="21"/>
      <c r="D623" s="21"/>
      <c r="E623" s="21"/>
    </row>
    <row r="624" spans="3:5" s="20" customFormat="1" ht="12.75">
      <c r="C624" s="21"/>
      <c r="D624" s="21"/>
      <c r="E624" s="21"/>
    </row>
    <row r="625" spans="3:5" s="20" customFormat="1" ht="12.75">
      <c r="C625" s="21"/>
      <c r="D625" s="21"/>
      <c r="E625" s="21"/>
    </row>
    <row r="626" spans="3:5" s="20" customFormat="1" ht="12.75">
      <c r="C626" s="21"/>
      <c r="D626" s="21"/>
      <c r="E626" s="21"/>
    </row>
    <row r="627" spans="3:5" s="20" customFormat="1" ht="12.75">
      <c r="C627" s="21"/>
      <c r="D627" s="21"/>
      <c r="E627" s="21"/>
    </row>
    <row r="628" spans="3:5" s="20" customFormat="1" ht="12.75">
      <c r="C628" s="21"/>
      <c r="D628" s="21"/>
      <c r="E628" s="21"/>
    </row>
    <row r="629" spans="3:5" s="20" customFormat="1" ht="12.75">
      <c r="C629" s="21"/>
      <c r="D629" s="21"/>
      <c r="E629" s="21"/>
    </row>
    <row r="630" spans="3:5" s="20" customFormat="1" ht="12.75">
      <c r="C630" s="21"/>
      <c r="D630" s="21"/>
      <c r="E630" s="21"/>
    </row>
    <row r="631" spans="3:5" s="20" customFormat="1" ht="12.75">
      <c r="C631" s="21"/>
      <c r="D631" s="21"/>
      <c r="E631" s="21"/>
    </row>
    <row r="632" spans="3:5" s="20" customFormat="1" ht="12.75">
      <c r="C632" s="21"/>
      <c r="D632" s="21"/>
      <c r="E632" s="21"/>
    </row>
    <row r="633" spans="3:5" s="20" customFormat="1" ht="12.75">
      <c r="C633" s="21"/>
      <c r="D633" s="21"/>
      <c r="E633" s="21"/>
    </row>
    <row r="634" spans="3:5" s="20" customFormat="1" ht="12.75">
      <c r="C634" s="21"/>
      <c r="D634" s="21"/>
      <c r="E634" s="21"/>
    </row>
    <row r="635" spans="3:5" s="20" customFormat="1" ht="12.75">
      <c r="C635" s="21"/>
      <c r="D635" s="21"/>
      <c r="E635" s="21"/>
    </row>
    <row r="636" spans="3:5" s="20" customFormat="1" ht="12.75">
      <c r="C636" s="21"/>
      <c r="D636" s="21"/>
      <c r="E636" s="21"/>
    </row>
    <row r="637" spans="3:5" s="20" customFormat="1" ht="12.75">
      <c r="C637" s="21"/>
      <c r="D637" s="21"/>
      <c r="E637" s="21"/>
    </row>
    <row r="638" spans="3:5" s="20" customFormat="1" ht="12.75">
      <c r="C638" s="21"/>
      <c r="D638" s="21"/>
      <c r="E638" s="21"/>
    </row>
    <row r="639" spans="3:5" s="20" customFormat="1" ht="12.75">
      <c r="C639" s="21"/>
      <c r="D639" s="21"/>
      <c r="E639" s="21"/>
    </row>
    <row r="640" spans="3:5" s="20" customFormat="1" ht="12.75">
      <c r="C640" s="21"/>
      <c r="D640" s="21"/>
      <c r="E640" s="21"/>
    </row>
    <row r="641" spans="3:5" s="20" customFormat="1" ht="12.75">
      <c r="C641" s="21"/>
      <c r="D641" s="21"/>
      <c r="E641" s="21"/>
    </row>
    <row r="642" spans="3:5" s="20" customFormat="1" ht="12.75">
      <c r="C642" s="21"/>
      <c r="D642" s="21"/>
      <c r="E642" s="21"/>
    </row>
    <row r="643" spans="3:5" s="20" customFormat="1" ht="12.75">
      <c r="C643" s="21"/>
      <c r="D643" s="21"/>
      <c r="E643" s="21"/>
    </row>
    <row r="644" spans="3:5" s="20" customFormat="1" ht="12.75">
      <c r="C644" s="21"/>
      <c r="D644" s="21"/>
      <c r="E644" s="21"/>
    </row>
    <row r="645" spans="3:5" s="20" customFormat="1" ht="12.75">
      <c r="C645" s="21"/>
      <c r="D645" s="21"/>
      <c r="E645" s="21"/>
    </row>
    <row r="646" spans="3:5" s="20" customFormat="1" ht="12.75">
      <c r="C646" s="21"/>
      <c r="D646" s="21"/>
      <c r="E646" s="21"/>
    </row>
    <row r="647" spans="3:5" s="20" customFormat="1" ht="12.75">
      <c r="C647" s="21"/>
      <c r="D647" s="21"/>
      <c r="E647" s="21"/>
    </row>
    <row r="648" spans="3:5" s="20" customFormat="1" ht="12.75">
      <c r="C648" s="21"/>
      <c r="D648" s="21"/>
      <c r="E648" s="21"/>
    </row>
    <row r="649" spans="3:5" s="20" customFormat="1" ht="12.75">
      <c r="C649" s="21"/>
      <c r="D649" s="21"/>
      <c r="E649" s="21"/>
    </row>
    <row r="650" spans="3:5" s="20" customFormat="1" ht="12.75">
      <c r="C650" s="21"/>
      <c r="D650" s="21"/>
      <c r="E650" s="21"/>
    </row>
    <row r="651" spans="3:5" s="20" customFormat="1" ht="12.75">
      <c r="C651" s="21"/>
      <c r="D651" s="21"/>
      <c r="E651" s="21"/>
    </row>
    <row r="652" spans="3:5" s="20" customFormat="1" ht="12.75">
      <c r="C652" s="21"/>
      <c r="D652" s="21"/>
      <c r="E652" s="21"/>
    </row>
    <row r="653" spans="3:5" s="20" customFormat="1" ht="12.75">
      <c r="C653" s="21"/>
      <c r="D653" s="21"/>
      <c r="E653" s="21"/>
    </row>
    <row r="654" spans="3:5" s="20" customFormat="1" ht="12.75">
      <c r="C654" s="21"/>
      <c r="D654" s="21"/>
      <c r="E654" s="21"/>
    </row>
    <row r="655" spans="3:5" s="20" customFormat="1" ht="12.75">
      <c r="C655" s="21"/>
      <c r="D655" s="21"/>
      <c r="E655" s="21"/>
    </row>
    <row r="656" spans="3:5" s="20" customFormat="1" ht="12.75">
      <c r="C656" s="21"/>
      <c r="D656" s="21"/>
      <c r="E656" s="21"/>
    </row>
    <row r="657" spans="3:5" s="20" customFormat="1" ht="12.75">
      <c r="C657" s="21"/>
      <c r="D657" s="21"/>
      <c r="E657" s="21"/>
    </row>
    <row r="658" spans="3:5" s="20" customFormat="1" ht="12.75">
      <c r="C658" s="21"/>
      <c r="D658" s="21"/>
      <c r="E658" s="21"/>
    </row>
    <row r="659" spans="3:5" s="20" customFormat="1" ht="12.75">
      <c r="C659" s="21"/>
      <c r="D659" s="21"/>
      <c r="E659" s="21"/>
    </row>
    <row r="660" spans="3:5" s="20" customFormat="1" ht="12.75">
      <c r="C660" s="21"/>
      <c r="D660" s="21"/>
      <c r="E660" s="21"/>
    </row>
    <row r="661" spans="3:5" s="20" customFormat="1" ht="12.75">
      <c r="C661" s="21"/>
      <c r="D661" s="21"/>
      <c r="E661" s="21"/>
    </row>
    <row r="662" spans="3:5" s="20" customFormat="1" ht="12.75">
      <c r="C662" s="21"/>
      <c r="D662" s="21"/>
      <c r="E662" s="21"/>
    </row>
    <row r="663" spans="3:5" s="20" customFormat="1" ht="12.75">
      <c r="C663" s="21"/>
      <c r="D663" s="21"/>
      <c r="E663" s="21"/>
    </row>
    <row r="664" spans="3:5" s="20" customFormat="1" ht="12.75">
      <c r="C664" s="21"/>
      <c r="D664" s="21"/>
      <c r="E664" s="21"/>
    </row>
    <row r="665" spans="3:5" s="20" customFormat="1" ht="12.75">
      <c r="C665" s="21"/>
      <c r="D665" s="21"/>
      <c r="E665" s="21"/>
    </row>
    <row r="666" spans="3:5" s="20" customFormat="1" ht="12.75">
      <c r="C666" s="21"/>
      <c r="D666" s="21"/>
      <c r="E666" s="21"/>
    </row>
    <row r="667" spans="3:5" s="20" customFormat="1" ht="12.75">
      <c r="C667" s="21"/>
      <c r="D667" s="21"/>
      <c r="E667" s="21"/>
    </row>
    <row r="668" spans="3:5" s="20" customFormat="1" ht="12.75">
      <c r="C668" s="21"/>
      <c r="D668" s="21"/>
      <c r="E668" s="21"/>
    </row>
    <row r="669" spans="3:5" s="20" customFormat="1" ht="12.75">
      <c r="C669" s="21"/>
      <c r="D669" s="21"/>
      <c r="E669" s="21"/>
    </row>
    <row r="670" spans="3:5" s="20" customFormat="1" ht="12.75">
      <c r="C670" s="21"/>
      <c r="D670" s="21"/>
      <c r="E670" s="21"/>
    </row>
    <row r="671" spans="3:5" s="20" customFormat="1" ht="12.75">
      <c r="C671" s="21"/>
      <c r="D671" s="21"/>
      <c r="E671" s="21"/>
    </row>
    <row r="672" spans="3:5" s="20" customFormat="1" ht="12.75">
      <c r="C672" s="21"/>
      <c r="D672" s="21"/>
      <c r="E672" s="21"/>
    </row>
    <row r="673" spans="3:5" s="20" customFormat="1" ht="12.75">
      <c r="C673" s="21"/>
      <c r="D673" s="21"/>
      <c r="E673" s="21"/>
    </row>
    <row r="674" spans="3:5" s="20" customFormat="1" ht="12.75">
      <c r="C674" s="21"/>
      <c r="D674" s="21"/>
      <c r="E674" s="21"/>
    </row>
    <row r="675" spans="3:5" s="20" customFormat="1" ht="12.75">
      <c r="C675" s="21"/>
      <c r="D675" s="21"/>
      <c r="E675" s="21"/>
    </row>
    <row r="676" spans="3:5" s="20" customFormat="1" ht="12.75">
      <c r="C676" s="21"/>
      <c r="D676" s="21"/>
      <c r="E676" s="21"/>
    </row>
    <row r="677" spans="3:5" s="20" customFormat="1" ht="12.75">
      <c r="C677" s="21"/>
      <c r="D677" s="21"/>
      <c r="E677" s="21"/>
    </row>
    <row r="678" spans="3:5" s="20" customFormat="1" ht="12.75">
      <c r="C678" s="21"/>
      <c r="D678" s="21"/>
      <c r="E678" s="21"/>
    </row>
    <row r="679" spans="3:5" s="20" customFormat="1" ht="12.75">
      <c r="C679" s="21"/>
      <c r="D679" s="21"/>
      <c r="E679" s="21"/>
    </row>
    <row r="680" spans="3:5" s="20" customFormat="1" ht="12.75">
      <c r="C680" s="21"/>
      <c r="D680" s="21"/>
      <c r="E680" s="21"/>
    </row>
    <row r="681" spans="3:5" s="20" customFormat="1" ht="12.75">
      <c r="C681" s="21"/>
      <c r="D681" s="21"/>
      <c r="E681" s="21"/>
    </row>
    <row r="682" spans="3:5" s="20" customFormat="1" ht="12.75">
      <c r="C682" s="21"/>
      <c r="D682" s="21"/>
      <c r="E682" s="21"/>
    </row>
    <row r="683" spans="3:5" s="20" customFormat="1" ht="12.75">
      <c r="C683" s="21"/>
      <c r="D683" s="21"/>
      <c r="E683" s="21"/>
    </row>
    <row r="684" spans="3:5" s="20" customFormat="1" ht="12.75">
      <c r="C684" s="21"/>
      <c r="D684" s="21"/>
      <c r="E684" s="21"/>
    </row>
    <row r="685" spans="3:5" s="20" customFormat="1" ht="12.75">
      <c r="C685" s="21"/>
      <c r="D685" s="21"/>
      <c r="E685" s="21"/>
    </row>
    <row r="686" spans="3:5" s="20" customFormat="1" ht="12.75">
      <c r="C686" s="21"/>
      <c r="D686" s="21"/>
      <c r="E686" s="21"/>
    </row>
    <row r="687" spans="3:5" s="20" customFormat="1" ht="12.75">
      <c r="C687" s="21"/>
      <c r="D687" s="21"/>
      <c r="E687" s="21"/>
    </row>
    <row r="688" spans="3:5" s="20" customFormat="1" ht="12.75">
      <c r="C688" s="21"/>
      <c r="D688" s="21"/>
      <c r="E688" s="21"/>
    </row>
    <row r="689" spans="3:5" s="20" customFormat="1" ht="12.75">
      <c r="C689" s="21"/>
      <c r="D689" s="21"/>
      <c r="E689" s="21"/>
    </row>
    <row r="690" spans="3:5" s="20" customFormat="1" ht="12.75">
      <c r="C690" s="21"/>
      <c r="D690" s="21"/>
      <c r="E690" s="21"/>
    </row>
    <row r="691" spans="3:5" s="20" customFormat="1" ht="12.75">
      <c r="C691" s="21"/>
      <c r="D691" s="21"/>
      <c r="E691" s="21"/>
    </row>
    <row r="692" spans="3:5" s="20" customFormat="1" ht="12.75">
      <c r="C692" s="21"/>
      <c r="D692" s="21"/>
      <c r="E692" s="21"/>
    </row>
    <row r="693" spans="3:5" s="20" customFormat="1" ht="12.75">
      <c r="C693" s="21"/>
      <c r="D693" s="21"/>
      <c r="E693" s="21"/>
    </row>
    <row r="694" spans="3:5" s="20" customFormat="1" ht="12.75">
      <c r="C694" s="21"/>
      <c r="D694" s="21"/>
      <c r="E694" s="21"/>
    </row>
    <row r="695" spans="3:5" s="20" customFormat="1" ht="12.75">
      <c r="C695" s="21"/>
      <c r="D695" s="21"/>
      <c r="E695" s="21"/>
    </row>
    <row r="696" spans="3:5" s="20" customFormat="1" ht="12.75">
      <c r="C696" s="21"/>
      <c r="D696" s="21"/>
      <c r="E696" s="21"/>
    </row>
    <row r="697" spans="3:5" s="20" customFormat="1" ht="12.75">
      <c r="C697" s="21"/>
      <c r="D697" s="21"/>
      <c r="E697" s="21"/>
    </row>
    <row r="698" spans="3:5" s="20" customFormat="1" ht="12.75">
      <c r="C698" s="21"/>
      <c r="D698" s="21"/>
      <c r="E698" s="21"/>
    </row>
    <row r="699" spans="3:5" s="20" customFormat="1" ht="12.75">
      <c r="C699" s="21"/>
      <c r="D699" s="21"/>
      <c r="E699" s="21"/>
    </row>
    <row r="700" spans="3:5" s="20" customFormat="1" ht="12.75">
      <c r="C700" s="21"/>
      <c r="D700" s="21"/>
      <c r="E700" s="21"/>
    </row>
    <row r="701" spans="3:5" s="20" customFormat="1" ht="12.75">
      <c r="C701" s="21"/>
      <c r="D701" s="21"/>
      <c r="E701" s="21"/>
    </row>
    <row r="702" spans="3:5" s="20" customFormat="1" ht="12.75">
      <c r="C702" s="21"/>
      <c r="D702" s="21"/>
      <c r="E702" s="21"/>
    </row>
    <row r="703" spans="3:5" s="20" customFormat="1" ht="12.75">
      <c r="C703" s="21"/>
      <c r="D703" s="21"/>
      <c r="E703" s="21"/>
    </row>
    <row r="704" spans="3:5" s="20" customFormat="1" ht="12.75">
      <c r="C704" s="21"/>
      <c r="D704" s="21"/>
      <c r="E704" s="21"/>
    </row>
    <row r="705" spans="3:5" s="20" customFormat="1" ht="12.75">
      <c r="C705" s="21"/>
      <c r="D705" s="21"/>
      <c r="E705" s="21"/>
    </row>
    <row r="706" spans="3:5" s="20" customFormat="1" ht="12.75">
      <c r="C706" s="21"/>
      <c r="D706" s="21"/>
      <c r="E706" s="21"/>
    </row>
    <row r="707" spans="3:5" s="20" customFormat="1" ht="12.75">
      <c r="C707" s="21"/>
      <c r="D707" s="21"/>
      <c r="E707" s="21"/>
    </row>
    <row r="708" spans="3:5" s="20" customFormat="1" ht="12.75">
      <c r="C708" s="21"/>
      <c r="D708" s="21"/>
      <c r="E708" s="21"/>
    </row>
    <row r="709" spans="3:5" s="20" customFormat="1" ht="12.75">
      <c r="C709" s="21"/>
      <c r="D709" s="21"/>
      <c r="E709" s="21"/>
    </row>
    <row r="710" spans="3:5" s="20" customFormat="1" ht="12.75">
      <c r="C710" s="21"/>
      <c r="D710" s="21"/>
      <c r="E710" s="21"/>
    </row>
    <row r="711" spans="3:5" s="20" customFormat="1" ht="12.75">
      <c r="C711" s="21"/>
      <c r="D711" s="21"/>
      <c r="E711" s="21"/>
    </row>
    <row r="712" spans="3:5" s="20" customFormat="1" ht="12.75">
      <c r="C712" s="21"/>
      <c r="D712" s="21"/>
      <c r="E712" s="21"/>
    </row>
    <row r="713" spans="3:5" s="20" customFormat="1" ht="12.75">
      <c r="C713" s="21"/>
      <c r="D713" s="21"/>
      <c r="E713" s="21"/>
    </row>
    <row r="714" spans="3:5" s="20" customFormat="1" ht="12.75">
      <c r="C714" s="21"/>
      <c r="D714" s="21"/>
      <c r="E714" s="21"/>
    </row>
    <row r="715" spans="3:5" s="20" customFormat="1" ht="12.75">
      <c r="C715" s="21"/>
      <c r="D715" s="21"/>
      <c r="E715" s="21"/>
    </row>
    <row r="716" spans="3:5" s="20" customFormat="1" ht="12.75">
      <c r="C716" s="21"/>
      <c r="D716" s="21"/>
      <c r="E716" s="21"/>
    </row>
    <row r="717" spans="3:5" s="20" customFormat="1" ht="12.75">
      <c r="C717" s="21"/>
      <c r="D717" s="21"/>
      <c r="E717" s="21"/>
    </row>
    <row r="718" spans="3:5" s="20" customFormat="1" ht="12.75">
      <c r="C718" s="21"/>
      <c r="D718" s="21"/>
      <c r="E718" s="21"/>
    </row>
    <row r="719" spans="3:5" s="20" customFormat="1" ht="12.75">
      <c r="C719" s="21"/>
      <c r="D719" s="21"/>
      <c r="E719" s="21"/>
    </row>
    <row r="720" spans="3:5" s="20" customFormat="1" ht="12.75">
      <c r="C720" s="21"/>
      <c r="D720" s="21"/>
      <c r="E720" s="21"/>
    </row>
    <row r="721" spans="3:5" s="20" customFormat="1" ht="12.75">
      <c r="C721" s="21"/>
      <c r="D721" s="21"/>
      <c r="E721" s="21"/>
    </row>
    <row r="722" spans="3:5" s="20" customFormat="1" ht="12.75">
      <c r="C722" s="21"/>
      <c r="D722" s="21"/>
      <c r="E722" s="21"/>
    </row>
    <row r="723" spans="3:5" s="20" customFormat="1" ht="12.75">
      <c r="C723" s="21"/>
      <c r="D723" s="21"/>
      <c r="E723" s="21"/>
    </row>
    <row r="724" spans="3:5" s="20" customFormat="1" ht="12.75">
      <c r="C724" s="21"/>
      <c r="D724" s="21"/>
      <c r="E724" s="21"/>
    </row>
    <row r="725" spans="3:5" s="20" customFormat="1" ht="12.75">
      <c r="C725" s="21"/>
      <c r="D725" s="21"/>
      <c r="E725" s="21"/>
    </row>
    <row r="726" spans="3:5" s="20" customFormat="1" ht="12.75">
      <c r="C726" s="21"/>
      <c r="D726" s="21"/>
      <c r="E726" s="21"/>
    </row>
    <row r="727" spans="3:5" s="20" customFormat="1" ht="12.75">
      <c r="C727" s="21"/>
      <c r="D727" s="21"/>
      <c r="E727" s="21"/>
    </row>
    <row r="728" spans="3:5" s="20" customFormat="1" ht="12.75">
      <c r="C728" s="21"/>
      <c r="D728" s="21"/>
      <c r="E728" s="21"/>
    </row>
    <row r="729" spans="3:5" s="20" customFormat="1" ht="12.75">
      <c r="C729" s="21"/>
      <c r="D729" s="21"/>
      <c r="E729" s="21"/>
    </row>
    <row r="730" spans="3:5" s="20" customFormat="1" ht="12.75">
      <c r="C730" s="21"/>
      <c r="D730" s="21"/>
      <c r="E730" s="21"/>
    </row>
    <row r="731" spans="3:5" s="20" customFormat="1" ht="12.75">
      <c r="C731" s="21"/>
      <c r="D731" s="21"/>
      <c r="E731" s="21"/>
    </row>
    <row r="732" spans="3:5" s="20" customFormat="1" ht="12.75">
      <c r="C732" s="21"/>
      <c r="D732" s="21"/>
      <c r="E732" s="21"/>
    </row>
    <row r="733" spans="3:5" s="20" customFormat="1" ht="12.75">
      <c r="C733" s="21"/>
      <c r="D733" s="21"/>
      <c r="E733" s="21"/>
    </row>
    <row r="734" spans="3:5" s="20" customFormat="1" ht="12.75">
      <c r="C734" s="21"/>
      <c r="D734" s="21"/>
      <c r="E734" s="21"/>
    </row>
    <row r="735" spans="3:5" s="20" customFormat="1" ht="12.75">
      <c r="C735" s="21"/>
      <c r="D735" s="21"/>
      <c r="E735" s="21"/>
    </row>
    <row r="736" spans="3:5" s="20" customFormat="1" ht="12.75">
      <c r="C736" s="21"/>
      <c r="D736" s="21"/>
      <c r="E736" s="21"/>
    </row>
    <row r="737" spans="3:5" s="20" customFormat="1" ht="12.75">
      <c r="C737" s="21"/>
      <c r="D737" s="21"/>
      <c r="E737" s="21"/>
    </row>
    <row r="738" spans="3:5" s="20" customFormat="1" ht="12.75">
      <c r="C738" s="21"/>
      <c r="D738" s="21"/>
      <c r="E738" s="21"/>
    </row>
    <row r="739" spans="3:5" s="20" customFormat="1" ht="12.75">
      <c r="C739" s="21"/>
      <c r="D739" s="21"/>
      <c r="E739" s="21"/>
    </row>
    <row r="740" spans="3:5" s="20" customFormat="1" ht="12.75">
      <c r="C740" s="21"/>
      <c r="D740" s="21"/>
      <c r="E740" s="21"/>
    </row>
    <row r="741" spans="3:5" s="20" customFormat="1" ht="12.75">
      <c r="C741" s="21"/>
      <c r="D741" s="21"/>
      <c r="E741" s="21"/>
    </row>
    <row r="742" spans="3:5" s="20" customFormat="1" ht="12.75">
      <c r="C742" s="21"/>
      <c r="D742" s="21"/>
      <c r="E742" s="21"/>
    </row>
    <row r="743" spans="3:5" s="20" customFormat="1" ht="12.75">
      <c r="C743" s="21"/>
      <c r="D743" s="21"/>
      <c r="E743" s="21"/>
    </row>
    <row r="744" spans="3:5" s="20" customFormat="1" ht="12.75">
      <c r="C744" s="21"/>
      <c r="D744" s="21"/>
      <c r="E744" s="21"/>
    </row>
    <row r="745" spans="3:5" s="20" customFormat="1" ht="12.75">
      <c r="C745" s="21"/>
      <c r="D745" s="21"/>
      <c r="E745" s="21"/>
    </row>
    <row r="746" spans="3:5" s="20" customFormat="1" ht="12.75">
      <c r="C746" s="21"/>
      <c r="D746" s="21"/>
      <c r="E746" s="21"/>
    </row>
    <row r="747" spans="3:5" s="20" customFormat="1" ht="12.75">
      <c r="C747" s="21"/>
      <c r="D747" s="21"/>
      <c r="E747" s="21"/>
    </row>
    <row r="748" spans="3:5" s="20" customFormat="1" ht="12.75">
      <c r="C748" s="21"/>
      <c r="D748" s="21"/>
      <c r="E748" s="21"/>
    </row>
    <row r="749" spans="3:5" s="20" customFormat="1" ht="12.75">
      <c r="C749" s="21"/>
      <c r="D749" s="21"/>
      <c r="E749" s="21"/>
    </row>
    <row r="750" spans="3:5" s="20" customFormat="1" ht="12.75">
      <c r="C750" s="21"/>
      <c r="D750" s="21"/>
      <c r="E750" s="21"/>
    </row>
    <row r="751" spans="3:5" s="20" customFormat="1" ht="12.75">
      <c r="C751" s="21"/>
      <c r="D751" s="21"/>
      <c r="E751" s="21"/>
    </row>
    <row r="752" spans="3:5" s="20" customFormat="1" ht="12.75">
      <c r="C752" s="21"/>
      <c r="D752" s="21"/>
      <c r="E752" s="21"/>
    </row>
    <row r="753" spans="3:5" s="20" customFormat="1" ht="12.75">
      <c r="C753" s="21"/>
      <c r="D753" s="21"/>
      <c r="E753" s="21"/>
    </row>
    <row r="754" spans="3:5" s="20" customFormat="1" ht="12.75">
      <c r="C754" s="21"/>
      <c r="D754" s="21"/>
      <c r="E754" s="21"/>
    </row>
    <row r="755" spans="3:5" s="20" customFormat="1" ht="12.75">
      <c r="C755" s="21"/>
      <c r="D755" s="21"/>
      <c r="E755" s="21"/>
    </row>
    <row r="756" spans="3:5" s="20" customFormat="1" ht="12.75">
      <c r="C756" s="21"/>
      <c r="D756" s="21"/>
      <c r="E756" s="21"/>
    </row>
  </sheetData>
  <sheetProtection/>
  <mergeCells count="27">
    <mergeCell ref="A4:P4"/>
    <mergeCell ref="A5:P5"/>
    <mergeCell ref="A466:B466"/>
    <mergeCell ref="G466:H466"/>
    <mergeCell ref="A463:B463"/>
    <mergeCell ref="D463:E463"/>
    <mergeCell ref="G463:H463"/>
    <mergeCell ref="N463:O463"/>
    <mergeCell ref="I463:M463"/>
    <mergeCell ref="F17:K17"/>
    <mergeCell ref="C461:K461"/>
    <mergeCell ref="C460:K460"/>
    <mergeCell ref="C459:K459"/>
    <mergeCell ref="L17:P17"/>
    <mergeCell ref="A17:A18"/>
    <mergeCell ref="C7:P7"/>
    <mergeCell ref="C8:P8"/>
    <mergeCell ref="C10:P10"/>
    <mergeCell ref="C9:P9"/>
    <mergeCell ref="C17:C18"/>
    <mergeCell ref="D17:D18"/>
    <mergeCell ref="E17:E18"/>
    <mergeCell ref="A14:P14"/>
    <mergeCell ref="C15:N15"/>
    <mergeCell ref="A13:P13"/>
    <mergeCell ref="A11:B11"/>
    <mergeCell ref="B17:B18"/>
  </mergeCells>
  <printOptions/>
  <pageMargins left="0.48" right="0.4330708661417323" top="0.7480314960629921" bottom="0.6692913385826772" header="0.5118110236220472" footer="0.4330708661417323"/>
  <pageSetup horizontalDpi="600" verticalDpi="600" orientation="landscape" paperSize="9" scale="65" r:id="rId1"/>
  <headerFooter alignWithMargins="0">
    <oddFooter>&amp;R&amp;P lapa</oddFooter>
  </headerFooter>
  <rowBreaks count="2" manualBreakCount="2">
    <brk id="388" max="15" man="1"/>
    <brk id="423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P434"/>
  <sheetViews>
    <sheetView view="pageBreakPreview" zoomScaleSheetLayoutView="100" zoomScalePageLayoutView="0" workbookViewId="0" topLeftCell="A55">
      <selection activeCell="C26" sqref="C26"/>
    </sheetView>
  </sheetViews>
  <sheetFormatPr defaultColWidth="9.140625" defaultRowHeight="12.75"/>
  <cols>
    <col min="1" max="1" width="5.57421875" style="22" customWidth="1"/>
    <col min="2" max="2" width="12.8515625" style="34" customWidth="1"/>
    <col min="3" max="3" width="40.00390625" style="44" customWidth="1"/>
    <col min="4" max="4" width="5.8515625" style="44" bestFit="1" customWidth="1"/>
    <col min="5" max="5" width="7.8515625" style="44" customWidth="1"/>
    <col min="6" max="6" width="5.7109375" style="34" bestFit="1" customWidth="1"/>
    <col min="7" max="7" width="6.140625" style="22" bestFit="1" customWidth="1"/>
    <col min="8" max="8" width="7.28125" style="22" customWidth="1"/>
    <col min="9" max="9" width="6.7109375" style="22" bestFit="1" customWidth="1"/>
    <col min="10" max="10" width="7.00390625" style="22" bestFit="1" customWidth="1"/>
    <col min="11" max="11" width="7.00390625" style="22" customWidth="1"/>
    <col min="12" max="16" width="8.421875" style="22" customWidth="1"/>
    <col min="17" max="16384" width="9.140625" style="22" customWidth="1"/>
  </cols>
  <sheetData>
    <row r="1" spans="2:16" ht="12.75">
      <c r="B1" s="20"/>
      <c r="C1" s="21"/>
      <c r="D1" s="21"/>
      <c r="E1" s="21"/>
      <c r="F1" s="20"/>
      <c r="P1" s="80" t="s">
        <v>51</v>
      </c>
    </row>
    <row r="2" spans="2:16" ht="12.75">
      <c r="B2" s="20"/>
      <c r="C2" s="21"/>
      <c r="D2" s="21"/>
      <c r="E2" s="21"/>
      <c r="F2" s="20"/>
      <c r="P2" s="80" t="s">
        <v>198</v>
      </c>
    </row>
    <row r="3" spans="2:16" ht="12.75">
      <c r="B3" s="20"/>
      <c r="C3" s="21"/>
      <c r="D3" s="21"/>
      <c r="E3" s="21"/>
      <c r="F3" s="20"/>
      <c r="P3" s="80" t="s">
        <v>52</v>
      </c>
    </row>
    <row r="4" spans="1:16" ht="15.75">
      <c r="A4" s="235" t="s">
        <v>53</v>
      </c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</row>
    <row r="5" spans="1:16" ht="14.25">
      <c r="A5" s="236" t="s">
        <v>54</v>
      </c>
      <c r="B5" s="236"/>
      <c r="C5" s="236"/>
      <c r="D5" s="236"/>
      <c r="E5" s="236"/>
      <c r="F5" s="236"/>
      <c r="G5" s="236"/>
      <c r="H5" s="236"/>
      <c r="I5" s="236"/>
      <c r="J5" s="236"/>
      <c r="K5" s="236"/>
      <c r="L5" s="236"/>
      <c r="M5" s="236"/>
      <c r="N5" s="236"/>
      <c r="O5" s="236"/>
      <c r="P5" s="236"/>
    </row>
    <row r="6" spans="1:16" ht="14.25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</row>
    <row r="7" spans="1:16" ht="27.75" customHeight="1">
      <c r="A7" s="82" t="s">
        <v>55</v>
      </c>
      <c r="B7" s="83"/>
      <c r="C7" s="237" t="s">
        <v>199</v>
      </c>
      <c r="D7" s="237"/>
      <c r="E7" s="237"/>
      <c r="F7" s="237"/>
      <c r="G7" s="237"/>
      <c r="H7" s="237"/>
      <c r="I7" s="237"/>
      <c r="J7" s="237"/>
      <c r="K7" s="237"/>
      <c r="L7" s="237"/>
      <c r="M7" s="237"/>
      <c r="N7" s="237"/>
      <c r="O7" s="237"/>
      <c r="P7" s="237"/>
    </row>
    <row r="8" spans="1:16" ht="15" customHeight="1">
      <c r="A8" s="84" t="s">
        <v>56</v>
      </c>
      <c r="B8" s="85"/>
      <c r="C8" s="305" t="s">
        <v>200</v>
      </c>
      <c r="D8" s="305"/>
      <c r="E8" s="305"/>
      <c r="F8" s="305"/>
      <c r="G8" s="305"/>
      <c r="H8" s="305"/>
      <c r="I8" s="305"/>
      <c r="J8" s="305"/>
      <c r="K8" s="305"/>
      <c r="L8" s="305"/>
      <c r="M8" s="305"/>
      <c r="N8" s="305"/>
      <c r="O8" s="305"/>
      <c r="P8" s="305"/>
    </row>
    <row r="9" spans="1:16" ht="15">
      <c r="A9" s="84" t="s">
        <v>57</v>
      </c>
      <c r="B9" s="85"/>
      <c r="C9" s="305" t="s">
        <v>201</v>
      </c>
      <c r="D9" s="305"/>
      <c r="E9" s="305"/>
      <c r="F9" s="305"/>
      <c r="G9" s="305"/>
      <c r="H9" s="305"/>
      <c r="I9" s="305"/>
      <c r="J9" s="305"/>
      <c r="K9" s="305"/>
      <c r="L9" s="305"/>
      <c r="M9" s="305"/>
      <c r="N9" s="305"/>
      <c r="O9" s="305"/>
      <c r="P9" s="305"/>
    </row>
    <row r="10" spans="1:16" ht="15" customHeight="1">
      <c r="A10" s="84" t="s">
        <v>58</v>
      </c>
      <c r="B10" s="101"/>
      <c r="C10" s="304" t="s">
        <v>80</v>
      </c>
      <c r="D10" s="304"/>
      <c r="E10" s="304"/>
      <c r="F10" s="304"/>
      <c r="G10" s="304"/>
      <c r="H10" s="304"/>
      <c r="I10" s="304"/>
      <c r="J10" s="304"/>
      <c r="K10" s="304"/>
      <c r="L10" s="304"/>
      <c r="M10" s="304"/>
      <c r="N10" s="304"/>
      <c r="O10" s="304"/>
      <c r="P10" s="304"/>
    </row>
    <row r="11" spans="1:16" ht="29.25" customHeight="1">
      <c r="A11" s="241" t="s">
        <v>59</v>
      </c>
      <c r="B11" s="241"/>
      <c r="C11" s="117"/>
      <c r="D11" s="113"/>
      <c r="E11" s="114"/>
      <c r="F11" s="114"/>
      <c r="G11" s="114"/>
      <c r="H11" s="115"/>
      <c r="I11" s="115"/>
      <c r="J11" s="116"/>
      <c r="K11" s="81"/>
      <c r="L11" s="81"/>
      <c r="M11" s="81"/>
      <c r="N11" s="81"/>
      <c r="O11" s="81"/>
      <c r="P11" s="81"/>
    </row>
    <row r="12" spans="3:16" s="20" customFormat="1" ht="11.25" customHeight="1">
      <c r="C12" s="21"/>
      <c r="D12" s="21"/>
      <c r="E12" s="21"/>
      <c r="L12" s="288"/>
      <c r="M12" s="288"/>
      <c r="N12" s="288"/>
      <c r="O12" s="288"/>
      <c r="P12" s="288"/>
    </row>
    <row r="13" spans="1:16" s="20" customFormat="1" ht="12.75" customHeight="1">
      <c r="A13" s="286" t="s">
        <v>75</v>
      </c>
      <c r="B13" s="286"/>
      <c r="C13" s="286"/>
      <c r="D13" s="286"/>
      <c r="E13" s="286"/>
      <c r="F13" s="286"/>
      <c r="G13" s="286"/>
      <c r="H13" s="286"/>
      <c r="I13" s="286"/>
      <c r="J13" s="286"/>
      <c r="K13" s="286"/>
      <c r="L13" s="286"/>
      <c r="M13" s="286"/>
      <c r="N13" s="286"/>
      <c r="O13" s="286"/>
      <c r="P13" s="286"/>
    </row>
    <row r="14" spans="1:16" s="20" customFormat="1" ht="12.75" customHeight="1">
      <c r="A14" s="286" t="s">
        <v>73</v>
      </c>
      <c r="B14" s="286"/>
      <c r="C14" s="286"/>
      <c r="D14" s="286"/>
      <c r="E14" s="286"/>
      <c r="F14" s="286"/>
      <c r="G14" s="286"/>
      <c r="H14" s="286"/>
      <c r="I14" s="286"/>
      <c r="J14" s="286"/>
      <c r="K14" s="286"/>
      <c r="L14" s="286"/>
      <c r="M14" s="286"/>
      <c r="N14" s="286"/>
      <c r="O14" s="286"/>
      <c r="P14" s="286"/>
    </row>
    <row r="15" spans="3:14" s="20" customFormat="1" ht="12.75">
      <c r="C15" s="287" t="s">
        <v>9</v>
      </c>
      <c r="D15" s="287"/>
      <c r="E15" s="287"/>
      <c r="F15" s="287"/>
      <c r="G15" s="287"/>
      <c r="H15" s="287"/>
      <c r="I15" s="287"/>
      <c r="J15" s="287"/>
      <c r="K15" s="287"/>
      <c r="L15" s="287"/>
      <c r="M15" s="287"/>
      <c r="N15" s="287"/>
    </row>
    <row r="16" spans="2:16" ht="13.5" thickBot="1">
      <c r="B16" s="22"/>
      <c r="C16" s="22"/>
      <c r="D16" s="22"/>
      <c r="E16" s="22"/>
      <c r="F16" s="22"/>
      <c r="I16" s="24"/>
      <c r="J16" s="24"/>
      <c r="K16" s="24"/>
      <c r="L16" s="23"/>
      <c r="M16" s="23"/>
      <c r="N16" s="23"/>
      <c r="O16" s="25"/>
      <c r="P16" s="25"/>
    </row>
    <row r="17" spans="1:16" s="7" customFormat="1" ht="13.5" thickBot="1">
      <c r="A17" s="284" t="s">
        <v>0</v>
      </c>
      <c r="B17" s="284" t="s">
        <v>18</v>
      </c>
      <c r="C17" s="282" t="s">
        <v>19</v>
      </c>
      <c r="D17" s="284" t="s">
        <v>20</v>
      </c>
      <c r="E17" s="284" t="s">
        <v>21</v>
      </c>
      <c r="F17" s="309" t="s">
        <v>22</v>
      </c>
      <c r="G17" s="309"/>
      <c r="H17" s="309"/>
      <c r="I17" s="309"/>
      <c r="J17" s="309"/>
      <c r="K17" s="309"/>
      <c r="L17" s="309" t="s">
        <v>23</v>
      </c>
      <c r="M17" s="309"/>
      <c r="N17" s="309"/>
      <c r="O17" s="309"/>
      <c r="P17" s="309"/>
    </row>
    <row r="18" spans="1:16" s="7" customFormat="1" ht="59.25" customHeight="1" thickBot="1">
      <c r="A18" s="285"/>
      <c r="B18" s="285"/>
      <c r="C18" s="283"/>
      <c r="D18" s="285"/>
      <c r="E18" s="285"/>
      <c r="F18" s="8" t="s">
        <v>24</v>
      </c>
      <c r="G18" s="9" t="s">
        <v>33</v>
      </c>
      <c r="H18" s="9" t="s">
        <v>34</v>
      </c>
      <c r="I18" s="9" t="s">
        <v>35</v>
      </c>
      <c r="J18" s="9" t="s">
        <v>36</v>
      </c>
      <c r="K18" s="8" t="s">
        <v>37</v>
      </c>
      <c r="L18" s="9" t="s">
        <v>25</v>
      </c>
      <c r="M18" s="9" t="s">
        <v>34</v>
      </c>
      <c r="N18" s="9" t="s">
        <v>35</v>
      </c>
      <c r="O18" s="9" t="s">
        <v>36</v>
      </c>
      <c r="P18" s="9" t="s">
        <v>38</v>
      </c>
    </row>
    <row r="19" spans="1:16" s="7" customFormat="1" ht="13.5" thickBot="1">
      <c r="A19" s="10" t="s">
        <v>26</v>
      </c>
      <c r="B19" s="11" t="s">
        <v>27</v>
      </c>
      <c r="C19" s="12">
        <v>3</v>
      </c>
      <c r="D19" s="13">
        <v>4</v>
      </c>
      <c r="E19" s="12">
        <v>5</v>
      </c>
      <c r="F19" s="13">
        <v>6</v>
      </c>
      <c r="G19" s="12">
        <v>7</v>
      </c>
      <c r="H19" s="12">
        <v>8</v>
      </c>
      <c r="I19" s="13">
        <v>9</v>
      </c>
      <c r="J19" s="13">
        <v>10</v>
      </c>
      <c r="K19" s="12">
        <v>11</v>
      </c>
      <c r="L19" s="12">
        <v>12</v>
      </c>
      <c r="M19" s="12">
        <v>13</v>
      </c>
      <c r="N19" s="13">
        <v>14</v>
      </c>
      <c r="O19" s="13">
        <v>15</v>
      </c>
      <c r="P19" s="14">
        <v>16</v>
      </c>
    </row>
    <row r="20" spans="1:16" s="172" customFormat="1" ht="15">
      <c r="A20" s="189"/>
      <c r="B20" s="181"/>
      <c r="C20" s="180" t="s">
        <v>192</v>
      </c>
      <c r="D20" s="181"/>
      <c r="E20" s="182"/>
      <c r="F20" s="169"/>
      <c r="G20" s="170"/>
      <c r="H20" s="170"/>
      <c r="I20" s="170"/>
      <c r="J20" s="170"/>
      <c r="K20" s="170"/>
      <c r="L20" s="170"/>
      <c r="M20" s="170"/>
      <c r="N20" s="170"/>
      <c r="O20" s="170"/>
      <c r="P20" s="171"/>
    </row>
    <row r="21" spans="1:16" s="172" customFormat="1" ht="12.75">
      <c r="A21" s="189">
        <v>1</v>
      </c>
      <c r="B21" s="181"/>
      <c r="C21" s="183" t="s">
        <v>373</v>
      </c>
      <c r="D21" s="181" t="s">
        <v>76</v>
      </c>
      <c r="E21" s="184">
        <v>1</v>
      </c>
      <c r="F21" s="187"/>
      <c r="G21" s="173"/>
      <c r="H21" s="173"/>
      <c r="I21" s="173"/>
      <c r="J21" s="173"/>
      <c r="K21" s="173"/>
      <c r="L21" s="173"/>
      <c r="M21" s="173"/>
      <c r="N21" s="173"/>
      <c r="O21" s="173"/>
      <c r="P21" s="188"/>
    </row>
    <row r="22" spans="1:16" s="172" customFormat="1" ht="25.5">
      <c r="A22" s="189">
        <v>2</v>
      </c>
      <c r="B22" s="181"/>
      <c r="C22" s="183" t="s">
        <v>374</v>
      </c>
      <c r="D22" s="181" t="s">
        <v>76</v>
      </c>
      <c r="E22" s="184">
        <v>1</v>
      </c>
      <c r="F22" s="187"/>
      <c r="G22" s="173"/>
      <c r="H22" s="173"/>
      <c r="I22" s="173"/>
      <c r="J22" s="173"/>
      <c r="K22" s="173"/>
      <c r="L22" s="173"/>
      <c r="M22" s="173"/>
      <c r="N22" s="173"/>
      <c r="O22" s="173"/>
      <c r="P22" s="188"/>
    </row>
    <row r="23" spans="1:16" s="172" customFormat="1" ht="12.75">
      <c r="A23" s="189">
        <v>3</v>
      </c>
      <c r="B23" s="181"/>
      <c r="C23" s="183" t="s">
        <v>375</v>
      </c>
      <c r="D23" s="181" t="s">
        <v>76</v>
      </c>
      <c r="E23" s="184">
        <v>1</v>
      </c>
      <c r="F23" s="187"/>
      <c r="G23" s="173"/>
      <c r="H23" s="173"/>
      <c r="I23" s="173"/>
      <c r="J23" s="173"/>
      <c r="K23" s="173"/>
      <c r="L23" s="173"/>
      <c r="M23" s="173"/>
      <c r="N23" s="173"/>
      <c r="O23" s="173"/>
      <c r="P23" s="188"/>
    </row>
    <row r="24" spans="1:16" s="172" customFormat="1" ht="12.75">
      <c r="A24" s="189"/>
      <c r="B24" s="181"/>
      <c r="C24" s="183"/>
      <c r="D24" s="181"/>
      <c r="E24" s="184"/>
      <c r="F24" s="187"/>
      <c r="G24" s="173"/>
      <c r="H24" s="173"/>
      <c r="I24" s="173"/>
      <c r="J24" s="173"/>
      <c r="K24" s="173"/>
      <c r="L24" s="173"/>
      <c r="M24" s="173"/>
      <c r="N24" s="173"/>
      <c r="O24" s="173"/>
      <c r="P24" s="188"/>
    </row>
    <row r="25" spans="1:16" s="172" customFormat="1" ht="15">
      <c r="A25" s="189"/>
      <c r="B25" s="181"/>
      <c r="C25" s="180" t="s">
        <v>376</v>
      </c>
      <c r="D25" s="181"/>
      <c r="E25" s="184"/>
      <c r="F25" s="187"/>
      <c r="G25" s="173"/>
      <c r="H25" s="173"/>
      <c r="I25" s="173"/>
      <c r="J25" s="173"/>
      <c r="K25" s="173"/>
      <c r="L25" s="173"/>
      <c r="M25" s="173"/>
      <c r="N25" s="173"/>
      <c r="O25" s="173"/>
      <c r="P25" s="188"/>
    </row>
    <row r="26" spans="1:16" s="172" customFormat="1" ht="25.5">
      <c r="A26" s="189">
        <v>1</v>
      </c>
      <c r="B26" s="181"/>
      <c r="C26" s="185" t="s">
        <v>475</v>
      </c>
      <c r="D26" s="181" t="s">
        <v>50</v>
      </c>
      <c r="E26" s="184">
        <v>98</v>
      </c>
      <c r="F26" s="187"/>
      <c r="G26" s="173"/>
      <c r="H26" s="173"/>
      <c r="I26" s="173"/>
      <c r="J26" s="173"/>
      <c r="K26" s="173"/>
      <c r="L26" s="173"/>
      <c r="M26" s="173"/>
      <c r="N26" s="173"/>
      <c r="O26" s="173"/>
      <c r="P26" s="188"/>
    </row>
    <row r="27" spans="1:16" s="172" customFormat="1" ht="25.5">
      <c r="A27" s="189">
        <v>2</v>
      </c>
      <c r="B27" s="181"/>
      <c r="C27" s="183" t="s">
        <v>377</v>
      </c>
      <c r="D27" s="181" t="s">
        <v>76</v>
      </c>
      <c r="E27" s="184">
        <v>1</v>
      </c>
      <c r="F27" s="187"/>
      <c r="G27" s="173"/>
      <c r="H27" s="173"/>
      <c r="I27" s="173"/>
      <c r="J27" s="173"/>
      <c r="K27" s="173"/>
      <c r="L27" s="173"/>
      <c r="M27" s="173"/>
      <c r="N27" s="173"/>
      <c r="O27" s="173"/>
      <c r="P27" s="188"/>
    </row>
    <row r="28" spans="1:16" s="172" customFormat="1" ht="25.5">
      <c r="A28" s="189">
        <v>3</v>
      </c>
      <c r="B28" s="181"/>
      <c r="C28" s="183" t="s">
        <v>193</v>
      </c>
      <c r="D28" s="181" t="s">
        <v>76</v>
      </c>
      <c r="E28" s="184">
        <v>1</v>
      </c>
      <c r="F28" s="187"/>
      <c r="G28" s="173"/>
      <c r="H28" s="173"/>
      <c r="I28" s="173"/>
      <c r="J28" s="173"/>
      <c r="K28" s="173"/>
      <c r="L28" s="173"/>
      <c r="M28" s="173"/>
      <c r="N28" s="173"/>
      <c r="O28" s="173"/>
      <c r="P28" s="188"/>
    </row>
    <row r="29" spans="1:16" s="172" customFormat="1" ht="25.5">
      <c r="A29" s="189">
        <v>4</v>
      </c>
      <c r="B29" s="181"/>
      <c r="C29" s="183" t="s">
        <v>194</v>
      </c>
      <c r="D29" s="181" t="s">
        <v>76</v>
      </c>
      <c r="E29" s="184">
        <v>1</v>
      </c>
      <c r="F29" s="187"/>
      <c r="G29" s="173"/>
      <c r="H29" s="173"/>
      <c r="I29" s="173"/>
      <c r="J29" s="173"/>
      <c r="K29" s="173"/>
      <c r="L29" s="173"/>
      <c r="M29" s="173"/>
      <c r="N29" s="173"/>
      <c r="O29" s="173"/>
      <c r="P29" s="188"/>
    </row>
    <row r="30" spans="1:16" s="172" customFormat="1" ht="12.75">
      <c r="A30" s="189"/>
      <c r="B30" s="181"/>
      <c r="C30" s="183"/>
      <c r="D30" s="181"/>
      <c r="E30" s="184"/>
      <c r="F30" s="187"/>
      <c r="G30" s="173"/>
      <c r="H30" s="173"/>
      <c r="I30" s="173"/>
      <c r="J30" s="173"/>
      <c r="K30" s="173"/>
      <c r="L30" s="173"/>
      <c r="M30" s="173"/>
      <c r="N30" s="173"/>
      <c r="O30" s="173"/>
      <c r="P30" s="188"/>
    </row>
    <row r="31" spans="1:16" s="172" customFormat="1" ht="15">
      <c r="A31" s="189"/>
      <c r="B31" s="181"/>
      <c r="C31" s="180" t="s">
        <v>378</v>
      </c>
      <c r="D31" s="181"/>
      <c r="E31" s="184"/>
      <c r="F31" s="187"/>
      <c r="G31" s="173"/>
      <c r="H31" s="173"/>
      <c r="I31" s="173"/>
      <c r="J31" s="173"/>
      <c r="K31" s="173"/>
      <c r="L31" s="173"/>
      <c r="M31" s="173"/>
      <c r="N31" s="173"/>
      <c r="O31" s="173"/>
      <c r="P31" s="188"/>
    </row>
    <row r="32" spans="1:16" s="172" customFormat="1" ht="12.75">
      <c r="A32" s="189">
        <v>1</v>
      </c>
      <c r="B32" s="181"/>
      <c r="C32" s="185" t="s">
        <v>379</v>
      </c>
      <c r="D32" s="181" t="s">
        <v>195</v>
      </c>
      <c r="E32" s="184">
        <v>24</v>
      </c>
      <c r="F32" s="187"/>
      <c r="G32" s="173"/>
      <c r="H32" s="173"/>
      <c r="I32" s="173"/>
      <c r="J32" s="173"/>
      <c r="K32" s="173"/>
      <c r="L32" s="173"/>
      <c r="M32" s="173"/>
      <c r="N32" s="173"/>
      <c r="O32" s="173"/>
      <c r="P32" s="188"/>
    </row>
    <row r="33" spans="1:16" s="172" customFormat="1" ht="12.75">
      <c r="A33" s="189">
        <v>2</v>
      </c>
      <c r="B33" s="181"/>
      <c r="C33" s="185" t="s">
        <v>380</v>
      </c>
      <c r="D33" s="181" t="s">
        <v>195</v>
      </c>
      <c r="E33" s="184">
        <v>38</v>
      </c>
      <c r="F33" s="187"/>
      <c r="G33" s="173"/>
      <c r="H33" s="173"/>
      <c r="I33" s="173"/>
      <c r="J33" s="173"/>
      <c r="K33" s="173"/>
      <c r="L33" s="173"/>
      <c r="M33" s="173"/>
      <c r="N33" s="173"/>
      <c r="O33" s="173"/>
      <c r="P33" s="188"/>
    </row>
    <row r="34" spans="1:16" s="172" customFormat="1" ht="12.75">
      <c r="A34" s="189">
        <v>3</v>
      </c>
      <c r="B34" s="181"/>
      <c r="C34" s="185" t="s">
        <v>381</v>
      </c>
      <c r="D34" s="181" t="s">
        <v>195</v>
      </c>
      <c r="E34" s="184">
        <v>274</v>
      </c>
      <c r="F34" s="187"/>
      <c r="G34" s="173"/>
      <c r="H34" s="173"/>
      <c r="I34" s="173"/>
      <c r="J34" s="173"/>
      <c r="K34" s="173"/>
      <c r="L34" s="173"/>
      <c r="M34" s="173"/>
      <c r="N34" s="173"/>
      <c r="O34" s="173"/>
      <c r="P34" s="188"/>
    </row>
    <row r="35" spans="1:16" s="172" customFormat="1" ht="12.75">
      <c r="A35" s="189">
        <v>4</v>
      </c>
      <c r="B35" s="181"/>
      <c r="C35" s="185" t="s">
        <v>382</v>
      </c>
      <c r="D35" s="181" t="s">
        <v>195</v>
      </c>
      <c r="E35" s="184">
        <v>223</v>
      </c>
      <c r="F35" s="187"/>
      <c r="G35" s="173"/>
      <c r="H35" s="173"/>
      <c r="I35" s="173"/>
      <c r="J35" s="173"/>
      <c r="K35" s="173"/>
      <c r="L35" s="173"/>
      <c r="M35" s="173"/>
      <c r="N35" s="173"/>
      <c r="O35" s="173"/>
      <c r="P35" s="188"/>
    </row>
    <row r="36" spans="1:16" s="172" customFormat="1" ht="12.75">
      <c r="A36" s="189">
        <v>5</v>
      </c>
      <c r="B36" s="181"/>
      <c r="C36" s="185" t="s">
        <v>383</v>
      </c>
      <c r="D36" s="181" t="s">
        <v>195</v>
      </c>
      <c r="E36" s="184">
        <v>151</v>
      </c>
      <c r="F36" s="187"/>
      <c r="G36" s="173"/>
      <c r="H36" s="173"/>
      <c r="I36" s="173"/>
      <c r="J36" s="173"/>
      <c r="K36" s="173"/>
      <c r="L36" s="173"/>
      <c r="M36" s="173"/>
      <c r="N36" s="173"/>
      <c r="O36" s="173"/>
      <c r="P36" s="188"/>
    </row>
    <row r="37" spans="1:16" s="172" customFormat="1" ht="12.75">
      <c r="A37" s="189">
        <v>6</v>
      </c>
      <c r="B37" s="181"/>
      <c r="C37" s="185" t="s">
        <v>384</v>
      </c>
      <c r="D37" s="181" t="s">
        <v>195</v>
      </c>
      <c r="E37" s="184">
        <v>220</v>
      </c>
      <c r="F37" s="187"/>
      <c r="G37" s="173"/>
      <c r="H37" s="173"/>
      <c r="I37" s="173"/>
      <c r="J37" s="173"/>
      <c r="K37" s="173"/>
      <c r="L37" s="173"/>
      <c r="M37" s="173"/>
      <c r="N37" s="173"/>
      <c r="O37" s="173"/>
      <c r="P37" s="188"/>
    </row>
    <row r="38" spans="1:16" s="172" customFormat="1" ht="12.75">
      <c r="A38" s="189">
        <v>7</v>
      </c>
      <c r="B38" s="181"/>
      <c r="C38" s="185" t="s">
        <v>385</v>
      </c>
      <c r="D38" s="181" t="s">
        <v>195</v>
      </c>
      <c r="E38" s="184">
        <v>118</v>
      </c>
      <c r="F38" s="187"/>
      <c r="G38" s="173"/>
      <c r="H38" s="173"/>
      <c r="I38" s="173"/>
      <c r="J38" s="173"/>
      <c r="K38" s="173"/>
      <c r="L38" s="173"/>
      <c r="M38" s="173"/>
      <c r="N38" s="173"/>
      <c r="O38" s="173"/>
      <c r="P38" s="188"/>
    </row>
    <row r="39" spans="1:16" s="172" customFormat="1" ht="12.75">
      <c r="A39" s="189">
        <v>8</v>
      </c>
      <c r="B39" s="181"/>
      <c r="C39" s="185" t="s">
        <v>386</v>
      </c>
      <c r="D39" s="181" t="s">
        <v>195</v>
      </c>
      <c r="E39" s="184">
        <v>43</v>
      </c>
      <c r="F39" s="187"/>
      <c r="G39" s="173"/>
      <c r="H39" s="173"/>
      <c r="I39" s="173"/>
      <c r="J39" s="173"/>
      <c r="K39" s="173"/>
      <c r="L39" s="173"/>
      <c r="M39" s="173"/>
      <c r="N39" s="173"/>
      <c r="O39" s="173"/>
      <c r="P39" s="188"/>
    </row>
    <row r="40" spans="1:16" s="172" customFormat="1" ht="12.75">
      <c r="A40" s="189">
        <v>9</v>
      </c>
      <c r="B40" s="181"/>
      <c r="C40" s="185" t="s">
        <v>387</v>
      </c>
      <c r="D40" s="181" t="s">
        <v>195</v>
      </c>
      <c r="E40" s="184">
        <v>1115</v>
      </c>
      <c r="F40" s="187"/>
      <c r="G40" s="173"/>
      <c r="H40" s="173"/>
      <c r="I40" s="173"/>
      <c r="J40" s="173"/>
      <c r="K40" s="173"/>
      <c r="L40" s="173"/>
      <c r="M40" s="173"/>
      <c r="N40" s="173"/>
      <c r="O40" s="173"/>
      <c r="P40" s="188"/>
    </row>
    <row r="41" spans="1:16" s="172" customFormat="1" ht="12.75">
      <c r="A41" s="189">
        <v>10</v>
      </c>
      <c r="B41" s="181"/>
      <c r="C41" s="185" t="s">
        <v>388</v>
      </c>
      <c r="D41" s="181" t="s">
        <v>195</v>
      </c>
      <c r="E41" s="184">
        <v>460</v>
      </c>
      <c r="F41" s="187"/>
      <c r="G41" s="173"/>
      <c r="H41" s="173"/>
      <c r="I41" s="173"/>
      <c r="J41" s="173"/>
      <c r="K41" s="173"/>
      <c r="L41" s="173"/>
      <c r="M41" s="173"/>
      <c r="N41" s="173"/>
      <c r="O41" s="173"/>
      <c r="P41" s="188"/>
    </row>
    <row r="42" spans="1:16" s="172" customFormat="1" ht="12.75">
      <c r="A42" s="189">
        <v>11</v>
      </c>
      <c r="B42" s="181"/>
      <c r="C42" s="185" t="s">
        <v>389</v>
      </c>
      <c r="D42" s="181" t="s">
        <v>195</v>
      </c>
      <c r="E42" s="184">
        <v>458</v>
      </c>
      <c r="F42" s="187"/>
      <c r="G42" s="173"/>
      <c r="H42" s="173"/>
      <c r="I42" s="173"/>
      <c r="J42" s="173"/>
      <c r="K42" s="173"/>
      <c r="L42" s="173"/>
      <c r="M42" s="173"/>
      <c r="N42" s="173"/>
      <c r="O42" s="173"/>
      <c r="P42" s="188"/>
    </row>
    <row r="43" spans="1:16" s="172" customFormat="1" ht="12.75">
      <c r="A43" s="189">
        <v>12</v>
      </c>
      <c r="B43" s="181"/>
      <c r="C43" s="185" t="s">
        <v>390</v>
      </c>
      <c r="D43" s="181" t="s">
        <v>195</v>
      </c>
      <c r="E43" s="184">
        <v>31</v>
      </c>
      <c r="F43" s="187"/>
      <c r="G43" s="173"/>
      <c r="H43" s="173"/>
      <c r="I43" s="173"/>
      <c r="J43" s="173"/>
      <c r="K43" s="173"/>
      <c r="L43" s="173"/>
      <c r="M43" s="173"/>
      <c r="N43" s="173"/>
      <c r="O43" s="173"/>
      <c r="P43" s="188"/>
    </row>
    <row r="44" spans="1:16" s="172" customFormat="1" ht="25.5">
      <c r="A44" s="189">
        <v>13</v>
      </c>
      <c r="B44" s="181"/>
      <c r="C44" s="185" t="s">
        <v>476</v>
      </c>
      <c r="D44" s="181" t="s">
        <v>195</v>
      </c>
      <c r="E44" s="184">
        <v>24</v>
      </c>
      <c r="F44" s="187"/>
      <c r="G44" s="173"/>
      <c r="H44" s="173"/>
      <c r="I44" s="173"/>
      <c r="J44" s="173"/>
      <c r="K44" s="173"/>
      <c r="L44" s="173"/>
      <c r="M44" s="173"/>
      <c r="N44" s="173"/>
      <c r="O44" s="173"/>
      <c r="P44" s="188"/>
    </row>
    <row r="45" spans="1:16" s="172" customFormat="1" ht="25.5">
      <c r="A45" s="189">
        <v>14</v>
      </c>
      <c r="B45" s="181"/>
      <c r="C45" s="185" t="s">
        <v>477</v>
      </c>
      <c r="D45" s="181" t="s">
        <v>195</v>
      </c>
      <c r="E45" s="184">
        <v>38</v>
      </c>
      <c r="F45" s="187"/>
      <c r="G45" s="173"/>
      <c r="H45" s="173"/>
      <c r="I45" s="173"/>
      <c r="J45" s="173"/>
      <c r="K45" s="173"/>
      <c r="L45" s="173"/>
      <c r="M45" s="173"/>
      <c r="N45" s="173"/>
      <c r="O45" s="173"/>
      <c r="P45" s="188"/>
    </row>
    <row r="46" spans="1:16" s="172" customFormat="1" ht="25.5">
      <c r="A46" s="189">
        <v>15</v>
      </c>
      <c r="B46" s="181"/>
      <c r="C46" s="185" t="s">
        <v>478</v>
      </c>
      <c r="D46" s="181" t="s">
        <v>195</v>
      </c>
      <c r="E46" s="184">
        <v>274</v>
      </c>
      <c r="F46" s="187"/>
      <c r="G46" s="173"/>
      <c r="H46" s="173"/>
      <c r="I46" s="173"/>
      <c r="J46" s="173"/>
      <c r="K46" s="173"/>
      <c r="L46" s="173"/>
      <c r="M46" s="173"/>
      <c r="N46" s="173"/>
      <c r="O46" s="173"/>
      <c r="P46" s="188"/>
    </row>
    <row r="47" spans="1:16" s="172" customFormat="1" ht="25.5">
      <c r="A47" s="189">
        <v>16</v>
      </c>
      <c r="B47" s="181"/>
      <c r="C47" s="185" t="s">
        <v>479</v>
      </c>
      <c r="D47" s="181" t="s">
        <v>195</v>
      </c>
      <c r="E47" s="184">
        <v>223</v>
      </c>
      <c r="F47" s="187"/>
      <c r="G47" s="173"/>
      <c r="H47" s="173"/>
      <c r="I47" s="173"/>
      <c r="J47" s="173"/>
      <c r="K47" s="173"/>
      <c r="L47" s="173"/>
      <c r="M47" s="173"/>
      <c r="N47" s="173"/>
      <c r="O47" s="173"/>
      <c r="P47" s="188"/>
    </row>
    <row r="48" spans="1:16" s="172" customFormat="1" ht="25.5">
      <c r="A48" s="189">
        <v>17</v>
      </c>
      <c r="B48" s="181"/>
      <c r="C48" s="185" t="s">
        <v>480</v>
      </c>
      <c r="D48" s="181" t="s">
        <v>195</v>
      </c>
      <c r="E48" s="184">
        <v>151</v>
      </c>
      <c r="F48" s="187"/>
      <c r="G48" s="173"/>
      <c r="H48" s="173"/>
      <c r="I48" s="173"/>
      <c r="J48" s="173"/>
      <c r="K48" s="173"/>
      <c r="L48" s="173"/>
      <c r="M48" s="173"/>
      <c r="N48" s="173"/>
      <c r="O48" s="173"/>
      <c r="P48" s="188"/>
    </row>
    <row r="49" spans="1:16" s="172" customFormat="1" ht="25.5">
      <c r="A49" s="189">
        <v>18</v>
      </c>
      <c r="B49" s="181"/>
      <c r="C49" s="185" t="s">
        <v>481</v>
      </c>
      <c r="D49" s="181" t="s">
        <v>195</v>
      </c>
      <c r="E49" s="184">
        <v>220</v>
      </c>
      <c r="F49" s="187"/>
      <c r="G49" s="173"/>
      <c r="H49" s="173"/>
      <c r="I49" s="173"/>
      <c r="J49" s="173"/>
      <c r="K49" s="173"/>
      <c r="L49" s="173"/>
      <c r="M49" s="173"/>
      <c r="N49" s="173"/>
      <c r="O49" s="173"/>
      <c r="P49" s="188"/>
    </row>
    <row r="50" spans="1:16" s="172" customFormat="1" ht="25.5">
      <c r="A50" s="189">
        <v>19</v>
      </c>
      <c r="B50" s="181"/>
      <c r="C50" s="185" t="s">
        <v>482</v>
      </c>
      <c r="D50" s="181" t="s">
        <v>195</v>
      </c>
      <c r="E50" s="184">
        <v>118</v>
      </c>
      <c r="F50" s="187"/>
      <c r="G50" s="173"/>
      <c r="H50" s="173"/>
      <c r="I50" s="173"/>
      <c r="J50" s="173"/>
      <c r="K50" s="173"/>
      <c r="L50" s="173"/>
      <c r="M50" s="173"/>
      <c r="N50" s="173"/>
      <c r="O50" s="173"/>
      <c r="P50" s="188"/>
    </row>
    <row r="51" spans="1:16" s="172" customFormat="1" ht="25.5">
      <c r="A51" s="189">
        <v>20</v>
      </c>
      <c r="B51" s="181"/>
      <c r="C51" s="185" t="s">
        <v>483</v>
      </c>
      <c r="D51" s="181" t="s">
        <v>195</v>
      </c>
      <c r="E51" s="184">
        <v>43</v>
      </c>
      <c r="F51" s="187"/>
      <c r="G51" s="173"/>
      <c r="H51" s="173"/>
      <c r="I51" s="173"/>
      <c r="J51" s="173"/>
      <c r="K51" s="173"/>
      <c r="L51" s="173"/>
      <c r="M51" s="173"/>
      <c r="N51" s="173"/>
      <c r="O51" s="173"/>
      <c r="P51" s="188"/>
    </row>
    <row r="52" spans="1:16" s="172" customFormat="1" ht="12.75">
      <c r="A52" s="189">
        <v>21</v>
      </c>
      <c r="B52" s="181"/>
      <c r="C52" s="185" t="s">
        <v>391</v>
      </c>
      <c r="D52" s="181" t="s">
        <v>49</v>
      </c>
      <c r="E52" s="184">
        <v>8</v>
      </c>
      <c r="F52" s="187"/>
      <c r="G52" s="173"/>
      <c r="H52" s="173"/>
      <c r="I52" s="173"/>
      <c r="J52" s="173"/>
      <c r="K52" s="173"/>
      <c r="L52" s="173"/>
      <c r="M52" s="173"/>
      <c r="N52" s="173"/>
      <c r="O52" s="173"/>
      <c r="P52" s="188"/>
    </row>
    <row r="53" spans="1:16" s="172" customFormat="1" ht="12.75">
      <c r="A53" s="189">
        <v>22</v>
      </c>
      <c r="B53" s="181"/>
      <c r="C53" s="185" t="s">
        <v>392</v>
      </c>
      <c r="D53" s="181" t="s">
        <v>49</v>
      </c>
      <c r="E53" s="184">
        <v>2</v>
      </c>
      <c r="F53" s="187"/>
      <c r="G53" s="173"/>
      <c r="H53" s="173"/>
      <c r="I53" s="173"/>
      <c r="J53" s="173"/>
      <c r="K53" s="173"/>
      <c r="L53" s="173"/>
      <c r="M53" s="173"/>
      <c r="N53" s="173"/>
      <c r="O53" s="173"/>
      <c r="P53" s="188"/>
    </row>
    <row r="54" spans="1:16" s="172" customFormat="1" ht="12.75">
      <c r="A54" s="189">
        <v>23</v>
      </c>
      <c r="B54" s="181"/>
      <c r="C54" s="185" t="s">
        <v>393</v>
      </c>
      <c r="D54" s="181" t="s">
        <v>49</v>
      </c>
      <c r="E54" s="184">
        <v>30</v>
      </c>
      <c r="F54" s="187"/>
      <c r="G54" s="173"/>
      <c r="H54" s="173"/>
      <c r="I54" s="173"/>
      <c r="J54" s="173"/>
      <c r="K54" s="173"/>
      <c r="L54" s="173"/>
      <c r="M54" s="173"/>
      <c r="N54" s="173"/>
      <c r="O54" s="173"/>
      <c r="P54" s="188"/>
    </row>
    <row r="55" spans="1:16" s="172" customFormat="1" ht="12.75">
      <c r="A55" s="189">
        <v>24</v>
      </c>
      <c r="B55" s="181"/>
      <c r="C55" s="185" t="s">
        <v>394</v>
      </c>
      <c r="D55" s="181" t="s">
        <v>49</v>
      </c>
      <c r="E55" s="184">
        <v>20</v>
      </c>
      <c r="F55" s="187"/>
      <c r="G55" s="173"/>
      <c r="H55" s="173"/>
      <c r="I55" s="173"/>
      <c r="J55" s="173"/>
      <c r="K55" s="173"/>
      <c r="L55" s="173"/>
      <c r="M55" s="173"/>
      <c r="N55" s="173"/>
      <c r="O55" s="173"/>
      <c r="P55" s="188"/>
    </row>
    <row r="56" spans="1:16" s="172" customFormat="1" ht="12.75">
      <c r="A56" s="189">
        <v>25</v>
      </c>
      <c r="B56" s="181"/>
      <c r="C56" s="185" t="s">
        <v>395</v>
      </c>
      <c r="D56" s="181" t="s">
        <v>49</v>
      </c>
      <c r="E56" s="184">
        <v>140</v>
      </c>
      <c r="F56" s="187"/>
      <c r="G56" s="173"/>
      <c r="H56" s="173"/>
      <c r="I56" s="173"/>
      <c r="J56" s="173"/>
      <c r="K56" s="173"/>
      <c r="L56" s="173"/>
      <c r="M56" s="173"/>
      <c r="N56" s="173"/>
      <c r="O56" s="173"/>
      <c r="P56" s="188"/>
    </row>
    <row r="57" spans="1:16" s="172" customFormat="1" ht="12.75">
      <c r="A57" s="189">
        <v>26</v>
      </c>
      <c r="B57" s="181"/>
      <c r="C57" s="185" t="s">
        <v>396</v>
      </c>
      <c r="D57" s="181" t="s">
        <v>49</v>
      </c>
      <c r="E57" s="184">
        <v>4</v>
      </c>
      <c r="F57" s="187"/>
      <c r="G57" s="173"/>
      <c r="H57" s="173"/>
      <c r="I57" s="173"/>
      <c r="J57" s="173"/>
      <c r="K57" s="173"/>
      <c r="L57" s="173"/>
      <c r="M57" s="173"/>
      <c r="N57" s="173"/>
      <c r="O57" s="173"/>
      <c r="P57" s="188"/>
    </row>
    <row r="58" spans="1:16" s="172" customFormat="1" ht="12.75">
      <c r="A58" s="189">
        <v>27</v>
      </c>
      <c r="B58" s="181"/>
      <c r="C58" s="185" t="s">
        <v>397</v>
      </c>
      <c r="D58" s="181" t="s">
        <v>49</v>
      </c>
      <c r="E58" s="184">
        <v>2</v>
      </c>
      <c r="F58" s="187"/>
      <c r="G58" s="173"/>
      <c r="H58" s="173"/>
      <c r="I58" s="173"/>
      <c r="J58" s="173"/>
      <c r="K58" s="173"/>
      <c r="L58" s="173"/>
      <c r="M58" s="173"/>
      <c r="N58" s="173"/>
      <c r="O58" s="173"/>
      <c r="P58" s="188"/>
    </row>
    <row r="59" spans="1:16" s="172" customFormat="1" ht="12.75">
      <c r="A59" s="189">
        <v>28</v>
      </c>
      <c r="B59" s="181"/>
      <c r="C59" s="185" t="s">
        <v>398</v>
      </c>
      <c r="D59" s="181" t="s">
        <v>49</v>
      </c>
      <c r="E59" s="184">
        <v>18</v>
      </c>
      <c r="F59" s="187"/>
      <c r="G59" s="173"/>
      <c r="H59" s="173"/>
      <c r="I59" s="173"/>
      <c r="J59" s="173"/>
      <c r="K59" s="173"/>
      <c r="L59" s="173"/>
      <c r="M59" s="173"/>
      <c r="N59" s="173"/>
      <c r="O59" s="173"/>
      <c r="P59" s="188"/>
    </row>
    <row r="60" spans="1:16" s="172" customFormat="1" ht="12.75">
      <c r="A60" s="189">
        <v>29</v>
      </c>
      <c r="B60" s="181"/>
      <c r="C60" s="185" t="s">
        <v>399</v>
      </c>
      <c r="D60" s="181" t="s">
        <v>49</v>
      </c>
      <c r="E60" s="184">
        <v>14</v>
      </c>
      <c r="F60" s="187"/>
      <c r="G60" s="173"/>
      <c r="H60" s="173"/>
      <c r="I60" s="173"/>
      <c r="J60" s="173"/>
      <c r="K60" s="173"/>
      <c r="L60" s="173"/>
      <c r="M60" s="173"/>
      <c r="N60" s="173"/>
      <c r="O60" s="173"/>
      <c r="P60" s="188"/>
    </row>
    <row r="61" spans="1:16" s="172" customFormat="1" ht="12.75">
      <c r="A61" s="189">
        <v>30</v>
      </c>
      <c r="B61" s="181"/>
      <c r="C61" s="185" t="s">
        <v>400</v>
      </c>
      <c r="D61" s="181" t="s">
        <v>49</v>
      </c>
      <c r="E61" s="184">
        <v>6</v>
      </c>
      <c r="F61" s="187"/>
      <c r="G61" s="173"/>
      <c r="H61" s="173"/>
      <c r="I61" s="173"/>
      <c r="J61" s="173"/>
      <c r="K61" s="173"/>
      <c r="L61" s="173"/>
      <c r="M61" s="173"/>
      <c r="N61" s="173"/>
      <c r="O61" s="173"/>
      <c r="P61" s="188"/>
    </row>
    <row r="62" spans="1:16" s="172" customFormat="1" ht="12.75">
      <c r="A62" s="189">
        <v>31</v>
      </c>
      <c r="B62" s="181"/>
      <c r="C62" s="185" t="s">
        <v>401</v>
      </c>
      <c r="D62" s="181" t="s">
        <v>49</v>
      </c>
      <c r="E62" s="184">
        <v>99</v>
      </c>
      <c r="F62" s="187"/>
      <c r="G62" s="173"/>
      <c r="H62" s="173"/>
      <c r="I62" s="173"/>
      <c r="J62" s="173"/>
      <c r="K62" s="173"/>
      <c r="L62" s="173"/>
      <c r="M62" s="173"/>
      <c r="N62" s="173"/>
      <c r="O62" s="173"/>
      <c r="P62" s="188"/>
    </row>
    <row r="63" spans="1:16" s="172" customFormat="1" ht="12.75">
      <c r="A63" s="189">
        <v>32</v>
      </c>
      <c r="B63" s="181"/>
      <c r="C63" s="185" t="s">
        <v>402</v>
      </c>
      <c r="D63" s="181" t="s">
        <v>49</v>
      </c>
      <c r="E63" s="184">
        <v>12</v>
      </c>
      <c r="F63" s="187"/>
      <c r="G63" s="173"/>
      <c r="H63" s="173"/>
      <c r="I63" s="173"/>
      <c r="J63" s="173"/>
      <c r="K63" s="173"/>
      <c r="L63" s="173"/>
      <c r="M63" s="173"/>
      <c r="N63" s="173"/>
      <c r="O63" s="173"/>
      <c r="P63" s="188"/>
    </row>
    <row r="64" spans="1:16" s="172" customFormat="1" ht="12.75">
      <c r="A64" s="189">
        <v>33</v>
      </c>
      <c r="B64" s="181"/>
      <c r="C64" s="185" t="s">
        <v>403</v>
      </c>
      <c r="D64" s="181" t="s">
        <v>49</v>
      </c>
      <c r="E64" s="184">
        <v>1</v>
      </c>
      <c r="F64" s="187"/>
      <c r="G64" s="173"/>
      <c r="H64" s="173"/>
      <c r="I64" s="173"/>
      <c r="J64" s="173"/>
      <c r="K64" s="173"/>
      <c r="L64" s="173"/>
      <c r="M64" s="173"/>
      <c r="N64" s="173"/>
      <c r="O64" s="173"/>
      <c r="P64" s="188"/>
    </row>
    <row r="65" spans="1:16" s="172" customFormat="1" ht="12.75">
      <c r="A65" s="189">
        <v>34</v>
      </c>
      <c r="B65" s="181"/>
      <c r="C65" s="185" t="s">
        <v>404</v>
      </c>
      <c r="D65" s="181" t="s">
        <v>49</v>
      </c>
      <c r="E65" s="184">
        <v>2</v>
      </c>
      <c r="F65" s="187"/>
      <c r="G65" s="173"/>
      <c r="H65" s="173"/>
      <c r="I65" s="173"/>
      <c r="J65" s="173"/>
      <c r="K65" s="173"/>
      <c r="L65" s="173"/>
      <c r="M65" s="173"/>
      <c r="N65" s="173"/>
      <c r="O65" s="173"/>
      <c r="P65" s="188"/>
    </row>
    <row r="66" spans="1:16" s="172" customFormat="1" ht="12.75">
      <c r="A66" s="189">
        <v>35</v>
      </c>
      <c r="B66" s="181"/>
      <c r="C66" s="185" t="s">
        <v>405</v>
      </c>
      <c r="D66" s="181" t="s">
        <v>49</v>
      </c>
      <c r="E66" s="184">
        <v>14</v>
      </c>
      <c r="F66" s="187"/>
      <c r="G66" s="173"/>
      <c r="H66" s="173"/>
      <c r="I66" s="173"/>
      <c r="J66" s="173"/>
      <c r="K66" s="173"/>
      <c r="L66" s="173"/>
      <c r="M66" s="173"/>
      <c r="N66" s="173"/>
      <c r="O66" s="173"/>
      <c r="P66" s="188"/>
    </row>
    <row r="67" spans="1:16" s="172" customFormat="1" ht="12.75">
      <c r="A67" s="189">
        <v>36</v>
      </c>
      <c r="B67" s="181"/>
      <c r="C67" s="185" t="s">
        <v>406</v>
      </c>
      <c r="D67" s="181" t="s">
        <v>49</v>
      </c>
      <c r="E67" s="184">
        <v>4</v>
      </c>
      <c r="F67" s="187"/>
      <c r="G67" s="173"/>
      <c r="H67" s="173"/>
      <c r="I67" s="173"/>
      <c r="J67" s="173"/>
      <c r="K67" s="173"/>
      <c r="L67" s="173"/>
      <c r="M67" s="173"/>
      <c r="N67" s="173"/>
      <c r="O67" s="173"/>
      <c r="P67" s="188"/>
    </row>
    <row r="68" spans="1:16" s="172" customFormat="1" ht="12.75">
      <c r="A68" s="189">
        <v>37</v>
      </c>
      <c r="B68" s="181"/>
      <c r="C68" s="185" t="s">
        <v>407</v>
      </c>
      <c r="D68" s="181" t="s">
        <v>49</v>
      </c>
      <c r="E68" s="184">
        <v>26</v>
      </c>
      <c r="F68" s="187"/>
      <c r="G68" s="173"/>
      <c r="H68" s="173"/>
      <c r="I68" s="173"/>
      <c r="J68" s="173"/>
      <c r="K68" s="173"/>
      <c r="L68" s="173"/>
      <c r="M68" s="173"/>
      <c r="N68" s="173"/>
      <c r="O68" s="173"/>
      <c r="P68" s="188"/>
    </row>
    <row r="69" spans="1:16" s="172" customFormat="1" ht="12.75">
      <c r="A69" s="189">
        <v>38</v>
      </c>
      <c r="B69" s="181"/>
      <c r="C69" s="185" t="s">
        <v>408</v>
      </c>
      <c r="D69" s="181" t="s">
        <v>49</v>
      </c>
      <c r="E69" s="184">
        <v>4</v>
      </c>
      <c r="F69" s="187"/>
      <c r="G69" s="173"/>
      <c r="H69" s="173"/>
      <c r="I69" s="173"/>
      <c r="J69" s="173"/>
      <c r="K69" s="173"/>
      <c r="L69" s="173"/>
      <c r="M69" s="173"/>
      <c r="N69" s="173"/>
      <c r="O69" s="173"/>
      <c r="P69" s="188"/>
    </row>
    <row r="70" spans="1:16" s="172" customFormat="1" ht="12.75">
      <c r="A70" s="189">
        <v>39</v>
      </c>
      <c r="B70" s="181"/>
      <c r="C70" s="185" t="s">
        <v>409</v>
      </c>
      <c r="D70" s="181" t="s">
        <v>49</v>
      </c>
      <c r="E70" s="184">
        <v>12</v>
      </c>
      <c r="F70" s="187"/>
      <c r="G70" s="173"/>
      <c r="H70" s="173"/>
      <c r="I70" s="173"/>
      <c r="J70" s="173"/>
      <c r="K70" s="173"/>
      <c r="L70" s="173"/>
      <c r="M70" s="173"/>
      <c r="N70" s="173"/>
      <c r="O70" s="173"/>
      <c r="P70" s="188"/>
    </row>
    <row r="71" spans="1:16" s="172" customFormat="1" ht="12.75">
      <c r="A71" s="189">
        <v>40</v>
      </c>
      <c r="B71" s="181"/>
      <c r="C71" s="185" t="s">
        <v>410</v>
      </c>
      <c r="D71" s="181" t="s">
        <v>49</v>
      </c>
      <c r="E71" s="184">
        <v>2</v>
      </c>
      <c r="F71" s="187"/>
      <c r="G71" s="173"/>
      <c r="H71" s="173"/>
      <c r="I71" s="173"/>
      <c r="J71" s="173"/>
      <c r="K71" s="173"/>
      <c r="L71" s="173"/>
      <c r="M71" s="173"/>
      <c r="N71" s="173"/>
      <c r="O71" s="173"/>
      <c r="P71" s="188"/>
    </row>
    <row r="72" spans="1:16" s="172" customFormat="1" ht="12.75">
      <c r="A72" s="189">
        <v>41</v>
      </c>
      <c r="B72" s="181"/>
      <c r="C72" s="185" t="s">
        <v>411</v>
      </c>
      <c r="D72" s="181" t="s">
        <v>49</v>
      </c>
      <c r="E72" s="184">
        <v>2</v>
      </c>
      <c r="F72" s="187"/>
      <c r="G72" s="173"/>
      <c r="H72" s="173"/>
      <c r="I72" s="173"/>
      <c r="J72" s="173"/>
      <c r="K72" s="173"/>
      <c r="L72" s="173"/>
      <c r="M72" s="173"/>
      <c r="N72" s="173"/>
      <c r="O72" s="173"/>
      <c r="P72" s="188"/>
    </row>
    <row r="73" spans="1:16" s="172" customFormat="1" ht="12.75">
      <c r="A73" s="189">
        <v>42</v>
      </c>
      <c r="B73" s="181"/>
      <c r="C73" s="185" t="s">
        <v>412</v>
      </c>
      <c r="D73" s="181" t="s">
        <v>49</v>
      </c>
      <c r="E73" s="184">
        <v>4</v>
      </c>
      <c r="F73" s="187"/>
      <c r="G73" s="173"/>
      <c r="H73" s="173"/>
      <c r="I73" s="173"/>
      <c r="J73" s="173"/>
      <c r="K73" s="173"/>
      <c r="L73" s="173"/>
      <c r="M73" s="173"/>
      <c r="N73" s="173"/>
      <c r="O73" s="173"/>
      <c r="P73" s="188"/>
    </row>
    <row r="74" spans="1:16" s="172" customFormat="1" ht="12.75">
      <c r="A74" s="189">
        <v>43</v>
      </c>
      <c r="B74" s="181"/>
      <c r="C74" s="185" t="s">
        <v>413</v>
      </c>
      <c r="D74" s="181" t="s">
        <v>49</v>
      </c>
      <c r="E74" s="184">
        <v>2</v>
      </c>
      <c r="F74" s="187"/>
      <c r="G74" s="173"/>
      <c r="H74" s="173"/>
      <c r="I74" s="173"/>
      <c r="J74" s="173"/>
      <c r="K74" s="173"/>
      <c r="L74" s="173"/>
      <c r="M74" s="173"/>
      <c r="N74" s="173"/>
      <c r="O74" s="173"/>
      <c r="P74" s="188"/>
    </row>
    <row r="75" spans="1:16" s="172" customFormat="1" ht="12.75">
      <c r="A75" s="189">
        <v>44</v>
      </c>
      <c r="B75" s="181"/>
      <c r="C75" s="185" t="s">
        <v>414</v>
      </c>
      <c r="D75" s="181" t="s">
        <v>49</v>
      </c>
      <c r="E75" s="184">
        <v>4</v>
      </c>
      <c r="F75" s="187"/>
      <c r="G75" s="173"/>
      <c r="H75" s="173"/>
      <c r="I75" s="173"/>
      <c r="J75" s="173"/>
      <c r="K75" s="173"/>
      <c r="L75" s="173"/>
      <c r="M75" s="173"/>
      <c r="N75" s="173"/>
      <c r="O75" s="173"/>
      <c r="P75" s="188"/>
    </row>
    <row r="76" spans="1:16" s="172" customFormat="1" ht="12.75">
      <c r="A76" s="189">
        <v>45</v>
      </c>
      <c r="B76" s="181"/>
      <c r="C76" s="185" t="s">
        <v>415</v>
      </c>
      <c r="D76" s="181" t="s">
        <v>49</v>
      </c>
      <c r="E76" s="184">
        <v>2</v>
      </c>
      <c r="F76" s="187"/>
      <c r="G76" s="173"/>
      <c r="H76" s="173"/>
      <c r="I76" s="173"/>
      <c r="J76" s="173"/>
      <c r="K76" s="173"/>
      <c r="L76" s="173"/>
      <c r="M76" s="173"/>
      <c r="N76" s="173"/>
      <c r="O76" s="173"/>
      <c r="P76" s="188"/>
    </row>
    <row r="77" spans="1:16" s="172" customFormat="1" ht="12.75">
      <c r="A77" s="189">
        <v>46</v>
      </c>
      <c r="B77" s="181"/>
      <c r="C77" s="185" t="s">
        <v>416</v>
      </c>
      <c r="D77" s="181" t="s">
        <v>49</v>
      </c>
      <c r="E77" s="184">
        <v>6</v>
      </c>
      <c r="F77" s="187"/>
      <c r="G77" s="173"/>
      <c r="H77" s="173"/>
      <c r="I77" s="173"/>
      <c r="J77" s="173"/>
      <c r="K77" s="173"/>
      <c r="L77" s="173"/>
      <c r="M77" s="173"/>
      <c r="N77" s="173"/>
      <c r="O77" s="173"/>
      <c r="P77" s="188"/>
    </row>
    <row r="78" spans="1:16" s="172" customFormat="1" ht="12.75">
      <c r="A78" s="189">
        <v>47</v>
      </c>
      <c r="B78" s="181"/>
      <c r="C78" s="185" t="s">
        <v>417</v>
      </c>
      <c r="D78" s="181" t="s">
        <v>49</v>
      </c>
      <c r="E78" s="184">
        <v>2</v>
      </c>
      <c r="F78" s="187"/>
      <c r="G78" s="173"/>
      <c r="H78" s="173"/>
      <c r="I78" s="173"/>
      <c r="J78" s="173"/>
      <c r="K78" s="173"/>
      <c r="L78" s="173"/>
      <c r="M78" s="173"/>
      <c r="N78" s="173"/>
      <c r="O78" s="173"/>
      <c r="P78" s="188"/>
    </row>
    <row r="79" spans="1:16" s="172" customFormat="1" ht="12.75">
      <c r="A79" s="189">
        <v>48</v>
      </c>
      <c r="B79" s="181"/>
      <c r="C79" s="185" t="s">
        <v>418</v>
      </c>
      <c r="D79" s="181" t="s">
        <v>49</v>
      </c>
      <c r="E79" s="184">
        <v>2</v>
      </c>
      <c r="F79" s="187"/>
      <c r="G79" s="173"/>
      <c r="H79" s="173"/>
      <c r="I79" s="173"/>
      <c r="J79" s="173"/>
      <c r="K79" s="173"/>
      <c r="L79" s="173"/>
      <c r="M79" s="173"/>
      <c r="N79" s="173"/>
      <c r="O79" s="173"/>
      <c r="P79" s="188"/>
    </row>
    <row r="80" spans="1:16" s="172" customFormat="1" ht="12.75">
      <c r="A80" s="189">
        <v>49</v>
      </c>
      <c r="B80" s="181"/>
      <c r="C80" s="185" t="s">
        <v>419</v>
      </c>
      <c r="D80" s="181" t="s">
        <v>49</v>
      </c>
      <c r="E80" s="184">
        <v>48</v>
      </c>
      <c r="F80" s="187"/>
      <c r="G80" s="173"/>
      <c r="H80" s="173"/>
      <c r="I80" s="173"/>
      <c r="J80" s="173"/>
      <c r="K80" s="173"/>
      <c r="L80" s="173"/>
      <c r="M80" s="173"/>
      <c r="N80" s="173"/>
      <c r="O80" s="173"/>
      <c r="P80" s="188"/>
    </row>
    <row r="81" spans="1:16" s="172" customFormat="1" ht="12.75">
      <c r="A81" s="189">
        <v>50</v>
      </c>
      <c r="B81" s="181"/>
      <c r="C81" s="185" t="s">
        <v>420</v>
      </c>
      <c r="D81" s="181" t="s">
        <v>49</v>
      </c>
      <c r="E81" s="184">
        <v>4</v>
      </c>
      <c r="F81" s="187"/>
      <c r="G81" s="173"/>
      <c r="H81" s="173"/>
      <c r="I81" s="173"/>
      <c r="J81" s="173"/>
      <c r="K81" s="173"/>
      <c r="L81" s="173"/>
      <c r="M81" s="173"/>
      <c r="N81" s="173"/>
      <c r="O81" s="173"/>
      <c r="P81" s="188"/>
    </row>
    <row r="82" spans="1:16" s="172" customFormat="1" ht="12.75">
      <c r="A82" s="189">
        <v>51</v>
      </c>
      <c r="B82" s="181"/>
      <c r="C82" s="185" t="s">
        <v>421</v>
      </c>
      <c r="D82" s="181" t="s">
        <v>49</v>
      </c>
      <c r="E82" s="184">
        <v>100</v>
      </c>
      <c r="F82" s="187"/>
      <c r="G82" s="173"/>
      <c r="H82" s="173"/>
      <c r="I82" s="173"/>
      <c r="J82" s="173"/>
      <c r="K82" s="173"/>
      <c r="L82" s="173"/>
      <c r="M82" s="173"/>
      <c r="N82" s="173"/>
      <c r="O82" s="173"/>
      <c r="P82" s="188"/>
    </row>
    <row r="83" spans="1:16" s="172" customFormat="1" ht="12.75">
      <c r="A83" s="189">
        <v>52</v>
      </c>
      <c r="B83" s="181"/>
      <c r="C83" s="185" t="s">
        <v>422</v>
      </c>
      <c r="D83" s="181" t="s">
        <v>49</v>
      </c>
      <c r="E83" s="184">
        <v>1</v>
      </c>
      <c r="F83" s="187"/>
      <c r="G83" s="173"/>
      <c r="H83" s="173"/>
      <c r="I83" s="173"/>
      <c r="J83" s="173"/>
      <c r="K83" s="173"/>
      <c r="L83" s="173"/>
      <c r="M83" s="173"/>
      <c r="N83" s="173"/>
      <c r="O83" s="173"/>
      <c r="P83" s="188"/>
    </row>
    <row r="84" spans="1:16" s="172" customFormat="1" ht="12.75">
      <c r="A84" s="189">
        <v>53</v>
      </c>
      <c r="B84" s="181"/>
      <c r="C84" s="185" t="s">
        <v>423</v>
      </c>
      <c r="D84" s="181" t="s">
        <v>49</v>
      </c>
      <c r="E84" s="184">
        <v>94</v>
      </c>
      <c r="F84" s="187"/>
      <c r="G84" s="173"/>
      <c r="H84" s="173"/>
      <c r="I84" s="173"/>
      <c r="J84" s="173"/>
      <c r="K84" s="173"/>
      <c r="L84" s="173"/>
      <c r="M84" s="173"/>
      <c r="N84" s="173"/>
      <c r="O84" s="173"/>
      <c r="P84" s="188"/>
    </row>
    <row r="85" spans="1:16" s="172" customFormat="1" ht="12.75">
      <c r="A85" s="189">
        <v>54</v>
      </c>
      <c r="B85" s="181"/>
      <c r="C85" s="185" t="s">
        <v>424</v>
      </c>
      <c r="D85" s="181" t="s">
        <v>49</v>
      </c>
      <c r="E85" s="184">
        <v>2</v>
      </c>
      <c r="F85" s="187"/>
      <c r="G85" s="173"/>
      <c r="H85" s="173"/>
      <c r="I85" s="173"/>
      <c r="J85" s="173"/>
      <c r="K85" s="173"/>
      <c r="L85" s="173"/>
      <c r="M85" s="173"/>
      <c r="N85" s="173"/>
      <c r="O85" s="173"/>
      <c r="P85" s="188"/>
    </row>
    <row r="86" spans="1:16" s="172" customFormat="1" ht="12.75">
      <c r="A86" s="189">
        <v>55</v>
      </c>
      <c r="B86" s="181"/>
      <c r="C86" s="185" t="s">
        <v>425</v>
      </c>
      <c r="D86" s="181" t="s">
        <v>49</v>
      </c>
      <c r="E86" s="184">
        <v>4</v>
      </c>
      <c r="F86" s="187"/>
      <c r="G86" s="173"/>
      <c r="H86" s="173"/>
      <c r="I86" s="173"/>
      <c r="J86" s="173"/>
      <c r="K86" s="173"/>
      <c r="L86" s="173"/>
      <c r="M86" s="173"/>
      <c r="N86" s="173"/>
      <c r="O86" s="173"/>
      <c r="P86" s="188"/>
    </row>
    <row r="87" spans="1:16" s="172" customFormat="1" ht="12.75">
      <c r="A87" s="189">
        <v>56</v>
      </c>
      <c r="B87" s="181"/>
      <c r="C87" s="185" t="s">
        <v>426</v>
      </c>
      <c r="D87" s="181" t="s">
        <v>49</v>
      </c>
      <c r="E87" s="184">
        <v>4</v>
      </c>
      <c r="F87" s="187"/>
      <c r="G87" s="173"/>
      <c r="H87" s="173"/>
      <c r="I87" s="173"/>
      <c r="J87" s="173"/>
      <c r="K87" s="173"/>
      <c r="L87" s="173"/>
      <c r="M87" s="173"/>
      <c r="N87" s="173"/>
      <c r="O87" s="173"/>
      <c r="P87" s="188"/>
    </row>
    <row r="88" spans="1:16" s="172" customFormat="1" ht="12.75">
      <c r="A88" s="189">
        <v>57</v>
      </c>
      <c r="B88" s="181"/>
      <c r="C88" s="185" t="s">
        <v>427</v>
      </c>
      <c r="D88" s="181" t="s">
        <v>49</v>
      </c>
      <c r="E88" s="184">
        <v>18</v>
      </c>
      <c r="F88" s="187"/>
      <c r="G88" s="173"/>
      <c r="H88" s="173"/>
      <c r="I88" s="173"/>
      <c r="J88" s="173"/>
      <c r="K88" s="173"/>
      <c r="L88" s="173"/>
      <c r="M88" s="173"/>
      <c r="N88" s="173"/>
      <c r="O88" s="173"/>
      <c r="P88" s="188"/>
    </row>
    <row r="89" spans="1:16" s="172" customFormat="1" ht="12.75">
      <c r="A89" s="189">
        <v>58</v>
      </c>
      <c r="B89" s="181"/>
      <c r="C89" s="185" t="s">
        <v>428</v>
      </c>
      <c r="D89" s="181" t="s">
        <v>49</v>
      </c>
      <c r="E89" s="184">
        <v>44</v>
      </c>
      <c r="F89" s="187"/>
      <c r="G89" s="173"/>
      <c r="H89" s="173"/>
      <c r="I89" s="173"/>
      <c r="J89" s="173"/>
      <c r="K89" s="173"/>
      <c r="L89" s="173"/>
      <c r="M89" s="173"/>
      <c r="N89" s="173"/>
      <c r="O89" s="173"/>
      <c r="P89" s="188"/>
    </row>
    <row r="90" spans="1:16" s="172" customFormat="1" ht="12.75">
      <c r="A90" s="189">
        <v>59</v>
      </c>
      <c r="B90" s="181"/>
      <c r="C90" s="185" t="s">
        <v>429</v>
      </c>
      <c r="D90" s="181" t="s">
        <v>49</v>
      </c>
      <c r="E90" s="184">
        <v>16</v>
      </c>
      <c r="F90" s="187"/>
      <c r="G90" s="173"/>
      <c r="H90" s="173"/>
      <c r="I90" s="173"/>
      <c r="J90" s="173"/>
      <c r="K90" s="173"/>
      <c r="L90" s="173"/>
      <c r="M90" s="173"/>
      <c r="N90" s="173"/>
      <c r="O90" s="173"/>
      <c r="P90" s="188"/>
    </row>
    <row r="91" spans="1:16" s="172" customFormat="1" ht="12.75">
      <c r="A91" s="189">
        <v>60</v>
      </c>
      <c r="B91" s="181"/>
      <c r="C91" s="185" t="s">
        <v>430</v>
      </c>
      <c r="D91" s="181" t="s">
        <v>49</v>
      </c>
      <c r="E91" s="184">
        <v>2</v>
      </c>
      <c r="F91" s="187"/>
      <c r="G91" s="173"/>
      <c r="H91" s="173"/>
      <c r="I91" s="173"/>
      <c r="J91" s="173"/>
      <c r="K91" s="173"/>
      <c r="L91" s="173"/>
      <c r="M91" s="173"/>
      <c r="N91" s="173"/>
      <c r="O91" s="173"/>
      <c r="P91" s="188"/>
    </row>
    <row r="92" spans="1:16" s="172" customFormat="1" ht="12.75">
      <c r="A92" s="189">
        <v>61</v>
      </c>
      <c r="B92" s="181"/>
      <c r="C92" s="185" t="s">
        <v>431</v>
      </c>
      <c r="D92" s="181" t="s">
        <v>49</v>
      </c>
      <c r="E92" s="184">
        <v>2</v>
      </c>
      <c r="F92" s="187"/>
      <c r="G92" s="173"/>
      <c r="H92" s="173"/>
      <c r="I92" s="173"/>
      <c r="J92" s="173"/>
      <c r="K92" s="173"/>
      <c r="L92" s="173"/>
      <c r="M92" s="173"/>
      <c r="N92" s="173"/>
      <c r="O92" s="173"/>
      <c r="P92" s="188"/>
    </row>
    <row r="93" spans="1:16" s="172" customFormat="1" ht="12.75">
      <c r="A93" s="189">
        <v>62</v>
      </c>
      <c r="B93" s="181"/>
      <c r="C93" s="185" t="s">
        <v>432</v>
      </c>
      <c r="D93" s="181" t="s">
        <v>49</v>
      </c>
      <c r="E93" s="184">
        <v>4</v>
      </c>
      <c r="F93" s="187"/>
      <c r="G93" s="173"/>
      <c r="H93" s="173"/>
      <c r="I93" s="173"/>
      <c r="J93" s="173"/>
      <c r="K93" s="173"/>
      <c r="L93" s="173"/>
      <c r="M93" s="173"/>
      <c r="N93" s="173"/>
      <c r="O93" s="173"/>
      <c r="P93" s="188"/>
    </row>
    <row r="94" spans="1:16" s="172" customFormat="1" ht="12.75">
      <c r="A94" s="189">
        <v>63</v>
      </c>
      <c r="B94" s="181"/>
      <c r="C94" s="185" t="s">
        <v>433</v>
      </c>
      <c r="D94" s="181" t="s">
        <v>49</v>
      </c>
      <c r="E94" s="184">
        <v>40</v>
      </c>
      <c r="F94" s="187"/>
      <c r="G94" s="173"/>
      <c r="H94" s="173"/>
      <c r="I94" s="173"/>
      <c r="J94" s="173"/>
      <c r="K94" s="173"/>
      <c r="L94" s="173"/>
      <c r="M94" s="173"/>
      <c r="N94" s="173"/>
      <c r="O94" s="173"/>
      <c r="P94" s="188"/>
    </row>
    <row r="95" spans="1:16" s="172" customFormat="1" ht="12.75">
      <c r="A95" s="189">
        <v>64</v>
      </c>
      <c r="B95" s="181"/>
      <c r="C95" s="185" t="s">
        <v>434</v>
      </c>
      <c r="D95" s="181" t="s">
        <v>49</v>
      </c>
      <c r="E95" s="184">
        <v>80</v>
      </c>
      <c r="F95" s="187"/>
      <c r="G95" s="173"/>
      <c r="H95" s="173"/>
      <c r="I95" s="173"/>
      <c r="J95" s="173"/>
      <c r="K95" s="173"/>
      <c r="L95" s="173"/>
      <c r="M95" s="173"/>
      <c r="N95" s="173"/>
      <c r="O95" s="173"/>
      <c r="P95" s="188"/>
    </row>
    <row r="96" spans="1:16" s="172" customFormat="1" ht="12.75">
      <c r="A96" s="189">
        <v>65</v>
      </c>
      <c r="B96" s="181"/>
      <c r="C96" s="185" t="s">
        <v>435</v>
      </c>
      <c r="D96" s="181" t="s">
        <v>49</v>
      </c>
      <c r="E96" s="184">
        <v>24</v>
      </c>
      <c r="F96" s="187"/>
      <c r="G96" s="173"/>
      <c r="H96" s="173"/>
      <c r="I96" s="173"/>
      <c r="J96" s="173"/>
      <c r="K96" s="173"/>
      <c r="L96" s="173"/>
      <c r="M96" s="173"/>
      <c r="N96" s="173"/>
      <c r="O96" s="173"/>
      <c r="P96" s="188"/>
    </row>
    <row r="97" spans="1:16" s="172" customFormat="1" ht="38.25">
      <c r="A97" s="189">
        <v>66</v>
      </c>
      <c r="B97" s="181"/>
      <c r="C97" s="185" t="s">
        <v>484</v>
      </c>
      <c r="D97" s="181" t="s">
        <v>50</v>
      </c>
      <c r="E97" s="184">
        <v>7</v>
      </c>
      <c r="F97" s="187"/>
      <c r="G97" s="173"/>
      <c r="H97" s="173"/>
      <c r="I97" s="173"/>
      <c r="J97" s="173"/>
      <c r="K97" s="173"/>
      <c r="L97" s="173"/>
      <c r="M97" s="173"/>
      <c r="N97" s="173"/>
      <c r="O97" s="173"/>
      <c r="P97" s="188"/>
    </row>
    <row r="98" spans="1:16" s="172" customFormat="1" ht="38.25">
      <c r="A98" s="189">
        <v>67</v>
      </c>
      <c r="B98" s="181"/>
      <c r="C98" s="185" t="s">
        <v>485</v>
      </c>
      <c r="D98" s="181" t="s">
        <v>50</v>
      </c>
      <c r="E98" s="184">
        <v>6</v>
      </c>
      <c r="F98" s="187"/>
      <c r="G98" s="173"/>
      <c r="H98" s="173"/>
      <c r="I98" s="173"/>
      <c r="J98" s="173"/>
      <c r="K98" s="173"/>
      <c r="L98" s="173"/>
      <c r="M98" s="173"/>
      <c r="N98" s="173"/>
      <c r="O98" s="173"/>
      <c r="P98" s="188"/>
    </row>
    <row r="99" spans="1:16" s="172" customFormat="1" ht="38.25">
      <c r="A99" s="189">
        <v>68</v>
      </c>
      <c r="B99" s="181"/>
      <c r="C99" s="185" t="s">
        <v>486</v>
      </c>
      <c r="D99" s="181" t="s">
        <v>50</v>
      </c>
      <c r="E99" s="184">
        <v>98</v>
      </c>
      <c r="F99" s="187"/>
      <c r="G99" s="173"/>
      <c r="H99" s="173"/>
      <c r="I99" s="173"/>
      <c r="J99" s="173"/>
      <c r="K99" s="173"/>
      <c r="L99" s="173"/>
      <c r="M99" s="173"/>
      <c r="N99" s="173"/>
      <c r="O99" s="173"/>
      <c r="P99" s="188"/>
    </row>
    <row r="100" spans="1:16" s="172" customFormat="1" ht="38.25">
      <c r="A100" s="189">
        <v>69</v>
      </c>
      <c r="B100" s="181"/>
      <c r="C100" s="185" t="s">
        <v>487</v>
      </c>
      <c r="D100" s="181" t="s">
        <v>50</v>
      </c>
      <c r="E100" s="184">
        <v>3</v>
      </c>
      <c r="F100" s="187"/>
      <c r="G100" s="173"/>
      <c r="H100" s="173"/>
      <c r="I100" s="173"/>
      <c r="J100" s="173"/>
      <c r="K100" s="173"/>
      <c r="L100" s="173"/>
      <c r="M100" s="173"/>
      <c r="N100" s="173"/>
      <c r="O100" s="173"/>
      <c r="P100" s="188"/>
    </row>
    <row r="101" spans="1:16" s="172" customFormat="1" ht="38.25">
      <c r="A101" s="189">
        <v>70</v>
      </c>
      <c r="B101" s="181"/>
      <c r="C101" s="185" t="s">
        <v>488</v>
      </c>
      <c r="D101" s="181" t="s">
        <v>50</v>
      </c>
      <c r="E101" s="184">
        <v>19</v>
      </c>
      <c r="F101" s="187"/>
      <c r="G101" s="173"/>
      <c r="H101" s="173"/>
      <c r="I101" s="173"/>
      <c r="J101" s="173"/>
      <c r="K101" s="173"/>
      <c r="L101" s="173"/>
      <c r="M101" s="173"/>
      <c r="N101" s="173"/>
      <c r="O101" s="173"/>
      <c r="P101" s="188"/>
    </row>
    <row r="102" spans="1:16" s="172" customFormat="1" ht="38.25">
      <c r="A102" s="189">
        <v>71</v>
      </c>
      <c r="B102" s="181"/>
      <c r="C102" s="185" t="s">
        <v>489</v>
      </c>
      <c r="D102" s="181" t="s">
        <v>50</v>
      </c>
      <c r="E102" s="184">
        <v>12</v>
      </c>
      <c r="F102" s="187"/>
      <c r="G102" s="173"/>
      <c r="H102" s="173"/>
      <c r="I102" s="173"/>
      <c r="J102" s="173"/>
      <c r="K102" s="173"/>
      <c r="L102" s="173"/>
      <c r="M102" s="173"/>
      <c r="N102" s="173"/>
      <c r="O102" s="173"/>
      <c r="P102" s="188"/>
    </row>
    <row r="103" spans="1:16" s="172" customFormat="1" ht="38.25">
      <c r="A103" s="189">
        <v>72</v>
      </c>
      <c r="B103" s="181"/>
      <c r="C103" s="185" t="s">
        <v>490</v>
      </c>
      <c r="D103" s="181" t="s">
        <v>50</v>
      </c>
      <c r="E103" s="184">
        <v>19</v>
      </c>
      <c r="F103" s="187"/>
      <c r="G103" s="173"/>
      <c r="H103" s="173"/>
      <c r="I103" s="173"/>
      <c r="J103" s="173"/>
      <c r="K103" s="173"/>
      <c r="L103" s="173"/>
      <c r="M103" s="173"/>
      <c r="N103" s="173"/>
      <c r="O103" s="173"/>
      <c r="P103" s="188"/>
    </row>
    <row r="104" spans="1:16" s="172" customFormat="1" ht="38.25">
      <c r="A104" s="189">
        <v>73</v>
      </c>
      <c r="B104" s="181"/>
      <c r="C104" s="185" t="s">
        <v>491</v>
      </c>
      <c r="D104" s="181" t="s">
        <v>50</v>
      </c>
      <c r="E104" s="184">
        <v>3</v>
      </c>
      <c r="F104" s="187"/>
      <c r="G104" s="173"/>
      <c r="H104" s="173"/>
      <c r="I104" s="173"/>
      <c r="J104" s="173"/>
      <c r="K104" s="173"/>
      <c r="L104" s="173"/>
      <c r="M104" s="173"/>
      <c r="N104" s="173"/>
      <c r="O104" s="173"/>
      <c r="P104" s="188"/>
    </row>
    <row r="105" spans="1:16" s="172" customFormat="1" ht="38.25">
      <c r="A105" s="189">
        <v>74</v>
      </c>
      <c r="B105" s="181"/>
      <c r="C105" s="185" t="s">
        <v>492</v>
      </c>
      <c r="D105" s="181" t="s">
        <v>50</v>
      </c>
      <c r="E105" s="184">
        <v>10</v>
      </c>
      <c r="F105" s="187"/>
      <c r="G105" s="173"/>
      <c r="H105" s="173"/>
      <c r="I105" s="173"/>
      <c r="J105" s="173"/>
      <c r="K105" s="173"/>
      <c r="L105" s="173"/>
      <c r="M105" s="173"/>
      <c r="N105" s="173"/>
      <c r="O105" s="173"/>
      <c r="P105" s="188"/>
    </row>
    <row r="106" spans="1:16" s="172" customFormat="1" ht="38.25">
      <c r="A106" s="189">
        <v>75</v>
      </c>
      <c r="B106" s="181"/>
      <c r="C106" s="185" t="s">
        <v>493</v>
      </c>
      <c r="D106" s="181" t="s">
        <v>50</v>
      </c>
      <c r="E106" s="184">
        <v>113</v>
      </c>
      <c r="F106" s="187"/>
      <c r="G106" s="173"/>
      <c r="H106" s="173"/>
      <c r="I106" s="173"/>
      <c r="J106" s="173"/>
      <c r="K106" s="173"/>
      <c r="L106" s="173"/>
      <c r="M106" s="173"/>
      <c r="N106" s="173"/>
      <c r="O106" s="173"/>
      <c r="P106" s="188"/>
    </row>
    <row r="107" spans="1:16" s="172" customFormat="1" ht="38.25">
      <c r="A107" s="189">
        <v>76</v>
      </c>
      <c r="B107" s="181"/>
      <c r="C107" s="185" t="s">
        <v>494</v>
      </c>
      <c r="D107" s="181" t="s">
        <v>50</v>
      </c>
      <c r="E107" s="184">
        <v>6</v>
      </c>
      <c r="F107" s="187"/>
      <c r="G107" s="173"/>
      <c r="H107" s="173"/>
      <c r="I107" s="173"/>
      <c r="J107" s="173"/>
      <c r="K107" s="173"/>
      <c r="L107" s="173"/>
      <c r="M107" s="173"/>
      <c r="N107" s="173"/>
      <c r="O107" s="173"/>
      <c r="P107" s="188"/>
    </row>
    <row r="108" spans="1:16" s="172" customFormat="1" ht="38.25">
      <c r="A108" s="189">
        <v>77</v>
      </c>
      <c r="B108" s="181"/>
      <c r="C108" s="185" t="s">
        <v>495</v>
      </c>
      <c r="D108" s="181" t="s">
        <v>50</v>
      </c>
      <c r="E108" s="184">
        <v>20</v>
      </c>
      <c r="F108" s="187"/>
      <c r="G108" s="173"/>
      <c r="H108" s="173"/>
      <c r="I108" s="173"/>
      <c r="J108" s="173"/>
      <c r="K108" s="173"/>
      <c r="L108" s="173"/>
      <c r="M108" s="173"/>
      <c r="N108" s="173"/>
      <c r="O108" s="173"/>
      <c r="P108" s="188"/>
    </row>
    <row r="109" spans="1:16" s="172" customFormat="1" ht="38.25">
      <c r="A109" s="189">
        <v>78</v>
      </c>
      <c r="B109" s="181"/>
      <c r="C109" s="185" t="s">
        <v>496</v>
      </c>
      <c r="D109" s="181" t="s">
        <v>50</v>
      </c>
      <c r="E109" s="184">
        <v>14</v>
      </c>
      <c r="F109" s="187"/>
      <c r="G109" s="173"/>
      <c r="H109" s="173"/>
      <c r="I109" s="173"/>
      <c r="J109" s="173"/>
      <c r="K109" s="173"/>
      <c r="L109" s="173"/>
      <c r="M109" s="173"/>
      <c r="N109" s="173"/>
      <c r="O109" s="173"/>
      <c r="P109" s="188"/>
    </row>
    <row r="110" spans="1:16" s="172" customFormat="1" ht="38.25">
      <c r="A110" s="189">
        <v>79</v>
      </c>
      <c r="B110" s="181"/>
      <c r="C110" s="185" t="s">
        <v>497</v>
      </c>
      <c r="D110" s="181" t="s">
        <v>50</v>
      </c>
      <c r="E110" s="184">
        <v>1</v>
      </c>
      <c r="F110" s="187"/>
      <c r="G110" s="173"/>
      <c r="H110" s="173"/>
      <c r="I110" s="173"/>
      <c r="J110" s="173"/>
      <c r="K110" s="173"/>
      <c r="L110" s="173"/>
      <c r="M110" s="173"/>
      <c r="N110" s="173"/>
      <c r="O110" s="173"/>
      <c r="P110" s="188"/>
    </row>
    <row r="111" spans="1:16" s="172" customFormat="1" ht="25.5">
      <c r="A111" s="189">
        <v>80</v>
      </c>
      <c r="B111" s="181"/>
      <c r="C111" s="185" t="s">
        <v>436</v>
      </c>
      <c r="D111" s="181" t="s">
        <v>50</v>
      </c>
      <c r="E111" s="184">
        <v>7</v>
      </c>
      <c r="F111" s="187"/>
      <c r="G111" s="173"/>
      <c r="H111" s="173"/>
      <c r="I111" s="173"/>
      <c r="J111" s="173"/>
      <c r="K111" s="173"/>
      <c r="L111" s="173"/>
      <c r="M111" s="173"/>
      <c r="N111" s="173"/>
      <c r="O111" s="173"/>
      <c r="P111" s="188"/>
    </row>
    <row r="112" spans="1:16" s="172" customFormat="1" ht="25.5">
      <c r="A112" s="189">
        <v>81</v>
      </c>
      <c r="B112" s="181"/>
      <c r="C112" s="185" t="s">
        <v>437</v>
      </c>
      <c r="D112" s="181" t="s">
        <v>50</v>
      </c>
      <c r="E112" s="184">
        <v>44</v>
      </c>
      <c r="F112" s="187"/>
      <c r="G112" s="173"/>
      <c r="H112" s="173"/>
      <c r="I112" s="173"/>
      <c r="J112" s="173"/>
      <c r="K112" s="173"/>
      <c r="L112" s="173"/>
      <c r="M112" s="173"/>
      <c r="N112" s="173"/>
      <c r="O112" s="173"/>
      <c r="P112" s="188"/>
    </row>
    <row r="113" spans="1:16" s="172" customFormat="1" ht="25.5">
      <c r="A113" s="189">
        <v>82</v>
      </c>
      <c r="B113" s="181"/>
      <c r="C113" s="185" t="s">
        <v>438</v>
      </c>
      <c r="D113" s="181" t="s">
        <v>50</v>
      </c>
      <c r="E113" s="184">
        <v>2</v>
      </c>
      <c r="F113" s="187"/>
      <c r="G113" s="173"/>
      <c r="H113" s="173"/>
      <c r="I113" s="173"/>
      <c r="J113" s="173"/>
      <c r="K113" s="173"/>
      <c r="L113" s="173"/>
      <c r="M113" s="173"/>
      <c r="N113" s="173"/>
      <c r="O113" s="173"/>
      <c r="P113" s="188"/>
    </row>
    <row r="114" spans="1:16" s="172" customFormat="1" ht="25.5">
      <c r="A114" s="189">
        <v>83</v>
      </c>
      <c r="B114" s="181"/>
      <c r="C114" s="185" t="s">
        <v>439</v>
      </c>
      <c r="D114" s="181" t="s">
        <v>50</v>
      </c>
      <c r="E114" s="184">
        <v>1</v>
      </c>
      <c r="F114" s="187"/>
      <c r="G114" s="173"/>
      <c r="H114" s="173"/>
      <c r="I114" s="173"/>
      <c r="J114" s="173"/>
      <c r="K114" s="173"/>
      <c r="L114" s="173"/>
      <c r="M114" s="173"/>
      <c r="N114" s="173"/>
      <c r="O114" s="173"/>
      <c r="P114" s="188"/>
    </row>
    <row r="115" spans="1:16" s="172" customFormat="1" ht="25.5">
      <c r="A115" s="189">
        <v>84</v>
      </c>
      <c r="B115" s="181"/>
      <c r="C115" s="185" t="s">
        <v>440</v>
      </c>
      <c r="D115" s="181" t="s">
        <v>50</v>
      </c>
      <c r="E115" s="184">
        <v>1</v>
      </c>
      <c r="F115" s="187"/>
      <c r="G115" s="173"/>
      <c r="H115" s="173"/>
      <c r="I115" s="173"/>
      <c r="J115" s="173"/>
      <c r="K115" s="173"/>
      <c r="L115" s="173"/>
      <c r="M115" s="173"/>
      <c r="N115" s="173"/>
      <c r="O115" s="173"/>
      <c r="P115" s="188"/>
    </row>
    <row r="116" spans="1:16" s="172" customFormat="1" ht="25.5">
      <c r="A116" s="189">
        <v>85</v>
      </c>
      <c r="B116" s="181"/>
      <c r="C116" s="185" t="s">
        <v>441</v>
      </c>
      <c r="D116" s="181" t="s">
        <v>50</v>
      </c>
      <c r="E116" s="184">
        <v>331</v>
      </c>
      <c r="F116" s="187"/>
      <c r="G116" s="173"/>
      <c r="H116" s="173"/>
      <c r="I116" s="173"/>
      <c r="J116" s="173"/>
      <c r="K116" s="173"/>
      <c r="L116" s="173"/>
      <c r="M116" s="173"/>
      <c r="N116" s="173"/>
      <c r="O116" s="173"/>
      <c r="P116" s="188"/>
    </row>
    <row r="117" spans="1:16" s="172" customFormat="1" ht="25.5">
      <c r="A117" s="189">
        <v>86</v>
      </c>
      <c r="B117" s="181"/>
      <c r="C117" s="185" t="s">
        <v>558</v>
      </c>
      <c r="D117" s="181" t="s">
        <v>50</v>
      </c>
      <c r="E117" s="184">
        <v>16</v>
      </c>
      <c r="F117" s="187"/>
      <c r="G117" s="173"/>
      <c r="H117" s="173"/>
      <c r="I117" s="173"/>
      <c r="J117" s="173"/>
      <c r="K117" s="173"/>
      <c r="L117" s="173"/>
      <c r="M117" s="173"/>
      <c r="N117" s="173"/>
      <c r="O117" s="173"/>
      <c r="P117" s="188"/>
    </row>
    <row r="118" spans="1:16" s="172" customFormat="1" ht="25.5">
      <c r="A118" s="189">
        <v>87</v>
      </c>
      <c r="B118" s="181"/>
      <c r="C118" s="185" t="s">
        <v>559</v>
      </c>
      <c r="D118" s="181" t="s">
        <v>50</v>
      </c>
      <c r="E118" s="184">
        <v>10</v>
      </c>
      <c r="F118" s="187"/>
      <c r="G118" s="173"/>
      <c r="H118" s="173"/>
      <c r="I118" s="173"/>
      <c r="J118" s="173"/>
      <c r="K118" s="173"/>
      <c r="L118" s="173"/>
      <c r="M118" s="173"/>
      <c r="N118" s="173"/>
      <c r="O118" s="173"/>
      <c r="P118" s="188"/>
    </row>
    <row r="119" spans="1:16" s="172" customFormat="1" ht="25.5">
      <c r="A119" s="189">
        <v>88</v>
      </c>
      <c r="B119" s="181"/>
      <c r="C119" s="185" t="s">
        <v>560</v>
      </c>
      <c r="D119" s="181" t="s">
        <v>50</v>
      </c>
      <c r="E119" s="184">
        <v>78</v>
      </c>
      <c r="F119" s="187"/>
      <c r="G119" s="173"/>
      <c r="H119" s="173"/>
      <c r="I119" s="173"/>
      <c r="J119" s="173"/>
      <c r="K119" s="173"/>
      <c r="L119" s="173"/>
      <c r="M119" s="173"/>
      <c r="N119" s="173"/>
      <c r="O119" s="173"/>
      <c r="P119" s="188"/>
    </row>
    <row r="120" spans="1:16" s="172" customFormat="1" ht="25.5">
      <c r="A120" s="189">
        <v>89</v>
      </c>
      <c r="B120" s="181"/>
      <c r="C120" s="185" t="s">
        <v>561</v>
      </c>
      <c r="D120" s="181" t="s">
        <v>50</v>
      </c>
      <c r="E120" s="184">
        <v>4</v>
      </c>
      <c r="F120" s="187"/>
      <c r="G120" s="173"/>
      <c r="H120" s="173"/>
      <c r="I120" s="173"/>
      <c r="J120" s="173"/>
      <c r="K120" s="173"/>
      <c r="L120" s="173"/>
      <c r="M120" s="173"/>
      <c r="N120" s="173"/>
      <c r="O120" s="173"/>
      <c r="P120" s="188"/>
    </row>
    <row r="121" spans="1:16" s="172" customFormat="1" ht="25.5">
      <c r="A121" s="189">
        <v>90</v>
      </c>
      <c r="B121" s="181"/>
      <c r="C121" s="185" t="s">
        <v>562</v>
      </c>
      <c r="D121" s="181" t="s">
        <v>50</v>
      </c>
      <c r="E121" s="184">
        <v>6</v>
      </c>
      <c r="F121" s="187"/>
      <c r="G121" s="173"/>
      <c r="H121" s="173"/>
      <c r="I121" s="173"/>
      <c r="J121" s="173"/>
      <c r="K121" s="173"/>
      <c r="L121" s="173"/>
      <c r="M121" s="173"/>
      <c r="N121" s="173"/>
      <c r="O121" s="173"/>
      <c r="P121" s="188"/>
    </row>
    <row r="122" spans="1:16" s="172" customFormat="1" ht="25.5">
      <c r="A122" s="189">
        <v>91</v>
      </c>
      <c r="B122" s="181"/>
      <c r="C122" s="185" t="s">
        <v>563</v>
      </c>
      <c r="D122" s="181" t="s">
        <v>50</v>
      </c>
      <c r="E122" s="184">
        <v>6</v>
      </c>
      <c r="F122" s="187"/>
      <c r="G122" s="173"/>
      <c r="H122" s="173"/>
      <c r="I122" s="173"/>
      <c r="J122" s="173"/>
      <c r="K122" s="173"/>
      <c r="L122" s="173"/>
      <c r="M122" s="173"/>
      <c r="N122" s="173"/>
      <c r="O122" s="173"/>
      <c r="P122" s="188"/>
    </row>
    <row r="123" spans="1:16" s="172" customFormat="1" ht="25.5">
      <c r="A123" s="189">
        <v>92</v>
      </c>
      <c r="B123" s="181"/>
      <c r="C123" s="185" t="s">
        <v>196</v>
      </c>
      <c r="D123" s="181" t="s">
        <v>50</v>
      </c>
      <c r="E123" s="184">
        <v>331</v>
      </c>
      <c r="F123" s="187"/>
      <c r="G123" s="173"/>
      <c r="H123" s="173"/>
      <c r="I123" s="173"/>
      <c r="J123" s="173"/>
      <c r="K123" s="173"/>
      <c r="L123" s="173"/>
      <c r="M123" s="173"/>
      <c r="N123" s="173"/>
      <c r="O123" s="173"/>
      <c r="P123" s="188"/>
    </row>
    <row r="124" spans="1:16" s="172" customFormat="1" ht="25.5">
      <c r="A124" s="189">
        <v>93</v>
      </c>
      <c r="B124" s="181"/>
      <c r="C124" s="185" t="s">
        <v>564</v>
      </c>
      <c r="D124" s="181" t="s">
        <v>50</v>
      </c>
      <c r="E124" s="184">
        <v>331</v>
      </c>
      <c r="F124" s="187"/>
      <c r="G124" s="173"/>
      <c r="H124" s="173"/>
      <c r="I124" s="173"/>
      <c r="J124" s="173"/>
      <c r="K124" s="173"/>
      <c r="L124" s="173"/>
      <c r="M124" s="173"/>
      <c r="N124" s="173"/>
      <c r="O124" s="173"/>
      <c r="P124" s="188"/>
    </row>
    <row r="125" spans="1:16" s="172" customFormat="1" ht="25.5">
      <c r="A125" s="189">
        <v>94</v>
      </c>
      <c r="B125" s="181"/>
      <c r="C125" s="185" t="s">
        <v>442</v>
      </c>
      <c r="D125" s="181" t="s">
        <v>50</v>
      </c>
      <c r="E125" s="184">
        <v>1</v>
      </c>
      <c r="F125" s="187"/>
      <c r="G125" s="173"/>
      <c r="H125" s="173"/>
      <c r="I125" s="173"/>
      <c r="J125" s="173"/>
      <c r="K125" s="173"/>
      <c r="L125" s="173"/>
      <c r="M125" s="173"/>
      <c r="N125" s="173"/>
      <c r="O125" s="173"/>
      <c r="P125" s="188"/>
    </row>
    <row r="126" spans="1:16" s="172" customFormat="1" ht="25.5">
      <c r="A126" s="189">
        <v>95</v>
      </c>
      <c r="B126" s="181"/>
      <c r="C126" s="185" t="s">
        <v>498</v>
      </c>
      <c r="D126" s="186" t="s">
        <v>50</v>
      </c>
      <c r="E126" s="184">
        <v>331</v>
      </c>
      <c r="F126" s="187"/>
      <c r="G126" s="173"/>
      <c r="H126" s="173"/>
      <c r="I126" s="173"/>
      <c r="J126" s="173"/>
      <c r="K126" s="173"/>
      <c r="L126" s="173"/>
      <c r="M126" s="173"/>
      <c r="N126" s="173"/>
      <c r="O126" s="173"/>
      <c r="P126" s="188"/>
    </row>
    <row r="127" spans="1:16" s="172" customFormat="1" ht="25.5">
      <c r="A127" s="189">
        <v>97</v>
      </c>
      <c r="B127" s="181"/>
      <c r="C127" s="185" t="s">
        <v>499</v>
      </c>
      <c r="D127" s="186" t="s">
        <v>50</v>
      </c>
      <c r="E127" s="184">
        <v>1</v>
      </c>
      <c r="F127" s="187"/>
      <c r="G127" s="173"/>
      <c r="H127" s="173"/>
      <c r="I127" s="173"/>
      <c r="J127" s="173"/>
      <c r="K127" s="173"/>
      <c r="L127" s="173"/>
      <c r="M127" s="173"/>
      <c r="N127" s="173"/>
      <c r="O127" s="173"/>
      <c r="P127" s="188"/>
    </row>
    <row r="128" spans="1:16" s="172" customFormat="1" ht="25.5">
      <c r="A128" s="189">
        <v>98</v>
      </c>
      <c r="B128" s="181"/>
      <c r="C128" s="185" t="s">
        <v>500</v>
      </c>
      <c r="D128" s="186" t="s">
        <v>50</v>
      </c>
      <c r="E128" s="184">
        <v>6</v>
      </c>
      <c r="F128" s="187"/>
      <c r="G128" s="173"/>
      <c r="H128" s="173"/>
      <c r="I128" s="173"/>
      <c r="J128" s="173"/>
      <c r="K128" s="173"/>
      <c r="L128" s="173"/>
      <c r="M128" s="173"/>
      <c r="N128" s="173"/>
      <c r="O128" s="173"/>
      <c r="P128" s="188"/>
    </row>
    <row r="129" spans="1:16" s="172" customFormat="1" ht="25.5">
      <c r="A129" s="189">
        <v>99</v>
      </c>
      <c r="B129" s="181"/>
      <c r="C129" s="185" t="s">
        <v>443</v>
      </c>
      <c r="D129" s="181" t="s">
        <v>50</v>
      </c>
      <c r="E129" s="184">
        <v>1</v>
      </c>
      <c r="F129" s="187"/>
      <c r="G129" s="173"/>
      <c r="H129" s="173"/>
      <c r="I129" s="173"/>
      <c r="J129" s="173"/>
      <c r="K129" s="173"/>
      <c r="L129" s="173"/>
      <c r="M129" s="173"/>
      <c r="N129" s="173"/>
      <c r="O129" s="173"/>
      <c r="P129" s="188"/>
    </row>
    <row r="130" spans="1:16" s="172" customFormat="1" ht="25.5">
      <c r="A130" s="189">
        <v>100</v>
      </c>
      <c r="B130" s="181"/>
      <c r="C130" s="185" t="s">
        <v>444</v>
      </c>
      <c r="D130" s="181" t="s">
        <v>50</v>
      </c>
      <c r="E130" s="184">
        <v>1</v>
      </c>
      <c r="F130" s="187"/>
      <c r="G130" s="173"/>
      <c r="H130" s="173"/>
      <c r="I130" s="173"/>
      <c r="J130" s="173"/>
      <c r="K130" s="173"/>
      <c r="L130" s="173"/>
      <c r="M130" s="173"/>
      <c r="N130" s="173"/>
      <c r="O130" s="173"/>
      <c r="P130" s="188"/>
    </row>
    <row r="131" spans="1:16" s="172" customFormat="1" ht="25.5">
      <c r="A131" s="189">
        <v>101</v>
      </c>
      <c r="B131" s="181"/>
      <c r="C131" s="183" t="s">
        <v>445</v>
      </c>
      <c r="D131" s="181" t="s">
        <v>50</v>
      </c>
      <c r="E131" s="184">
        <v>1</v>
      </c>
      <c r="F131" s="187"/>
      <c r="G131" s="173"/>
      <c r="H131" s="173"/>
      <c r="I131" s="173"/>
      <c r="J131" s="173"/>
      <c r="K131" s="173"/>
      <c r="L131" s="173"/>
      <c r="M131" s="173"/>
      <c r="N131" s="173"/>
      <c r="O131" s="173"/>
      <c r="P131" s="188"/>
    </row>
    <row r="132" spans="1:16" s="172" customFormat="1" ht="25.5">
      <c r="A132" s="189">
        <v>102</v>
      </c>
      <c r="B132" s="181"/>
      <c r="C132" s="183" t="s">
        <v>446</v>
      </c>
      <c r="D132" s="181" t="s">
        <v>50</v>
      </c>
      <c r="E132" s="184">
        <v>1</v>
      </c>
      <c r="F132" s="187"/>
      <c r="G132" s="173"/>
      <c r="H132" s="173"/>
      <c r="I132" s="173"/>
      <c r="J132" s="173"/>
      <c r="K132" s="173"/>
      <c r="L132" s="173"/>
      <c r="M132" s="173"/>
      <c r="N132" s="173"/>
      <c r="O132" s="173"/>
      <c r="P132" s="188"/>
    </row>
    <row r="133" spans="1:16" s="172" customFormat="1" ht="25.5">
      <c r="A133" s="189">
        <v>103</v>
      </c>
      <c r="B133" s="181"/>
      <c r="C133" s="183" t="s">
        <v>447</v>
      </c>
      <c r="D133" s="181" t="s">
        <v>50</v>
      </c>
      <c r="E133" s="184">
        <v>1</v>
      </c>
      <c r="F133" s="187"/>
      <c r="G133" s="173"/>
      <c r="H133" s="173"/>
      <c r="I133" s="173"/>
      <c r="J133" s="173"/>
      <c r="K133" s="173"/>
      <c r="L133" s="173"/>
      <c r="M133" s="173"/>
      <c r="N133" s="173"/>
      <c r="O133" s="173"/>
      <c r="P133" s="188"/>
    </row>
    <row r="134" spans="1:16" s="172" customFormat="1" ht="25.5">
      <c r="A134" s="189">
        <v>104</v>
      </c>
      <c r="B134" s="181"/>
      <c r="C134" s="183" t="s">
        <v>448</v>
      </c>
      <c r="D134" s="181" t="s">
        <v>50</v>
      </c>
      <c r="E134" s="184">
        <v>1</v>
      </c>
      <c r="F134" s="187"/>
      <c r="G134" s="173"/>
      <c r="H134" s="173"/>
      <c r="I134" s="173"/>
      <c r="J134" s="173"/>
      <c r="K134" s="173"/>
      <c r="L134" s="173"/>
      <c r="M134" s="173"/>
      <c r="N134" s="173"/>
      <c r="O134" s="173"/>
      <c r="P134" s="188"/>
    </row>
    <row r="135" spans="1:16" s="172" customFormat="1" ht="25.5">
      <c r="A135" s="189">
        <v>105</v>
      </c>
      <c r="B135" s="181"/>
      <c r="C135" s="183" t="s">
        <v>449</v>
      </c>
      <c r="D135" s="181" t="s">
        <v>50</v>
      </c>
      <c r="E135" s="184">
        <v>1</v>
      </c>
      <c r="F135" s="187"/>
      <c r="G135" s="173"/>
      <c r="H135" s="173"/>
      <c r="I135" s="173"/>
      <c r="J135" s="173"/>
      <c r="K135" s="173"/>
      <c r="L135" s="173"/>
      <c r="M135" s="173"/>
      <c r="N135" s="173"/>
      <c r="O135" s="173"/>
      <c r="P135" s="188"/>
    </row>
    <row r="136" spans="1:16" s="172" customFormat="1" ht="26.25" thickBot="1">
      <c r="A136" s="189">
        <v>106</v>
      </c>
      <c r="B136" s="181"/>
      <c r="C136" s="183" t="s">
        <v>450</v>
      </c>
      <c r="D136" s="181" t="s">
        <v>50</v>
      </c>
      <c r="E136" s="184">
        <v>1</v>
      </c>
      <c r="F136" s="187"/>
      <c r="G136" s="173"/>
      <c r="H136" s="173"/>
      <c r="I136" s="173"/>
      <c r="J136" s="173"/>
      <c r="K136" s="173"/>
      <c r="L136" s="173"/>
      <c r="M136" s="173"/>
      <c r="N136" s="173"/>
      <c r="O136" s="173"/>
      <c r="P136" s="188"/>
    </row>
    <row r="137" spans="1:16" ht="14.25">
      <c r="A137" s="46"/>
      <c r="B137" s="26"/>
      <c r="C137" s="306" t="s">
        <v>4</v>
      </c>
      <c r="D137" s="306"/>
      <c r="E137" s="306"/>
      <c r="F137" s="306"/>
      <c r="G137" s="306"/>
      <c r="H137" s="306"/>
      <c r="I137" s="306"/>
      <c r="J137" s="306"/>
      <c r="K137" s="306"/>
      <c r="L137" s="27"/>
      <c r="M137" s="27"/>
      <c r="N137" s="27"/>
      <c r="O137" s="27"/>
      <c r="P137" s="28"/>
    </row>
    <row r="138" spans="1:16" ht="14.25">
      <c r="A138" s="33"/>
      <c r="C138" s="307" t="s">
        <v>42</v>
      </c>
      <c r="D138" s="307"/>
      <c r="E138" s="307"/>
      <c r="F138" s="307"/>
      <c r="G138" s="307"/>
      <c r="H138" s="307"/>
      <c r="I138" s="307"/>
      <c r="J138" s="307"/>
      <c r="K138" s="307"/>
      <c r="L138" s="35"/>
      <c r="M138" s="35"/>
      <c r="N138" s="36"/>
      <c r="O138" s="35"/>
      <c r="P138" s="37"/>
    </row>
    <row r="139" spans="1:16" ht="15" thickBot="1">
      <c r="A139" s="38"/>
      <c r="B139" s="39"/>
      <c r="C139" s="308" t="s">
        <v>28</v>
      </c>
      <c r="D139" s="308"/>
      <c r="E139" s="308"/>
      <c r="F139" s="308"/>
      <c r="G139" s="308"/>
      <c r="H139" s="308"/>
      <c r="I139" s="308"/>
      <c r="J139" s="308"/>
      <c r="K139" s="308"/>
      <c r="L139" s="40"/>
      <c r="M139" s="40"/>
      <c r="N139" s="40"/>
      <c r="O139" s="40"/>
      <c r="P139" s="41"/>
    </row>
    <row r="140" spans="3:5" s="20" customFormat="1" ht="12.75">
      <c r="C140" s="21"/>
      <c r="D140" s="21"/>
      <c r="E140" s="118"/>
    </row>
    <row r="141" spans="1:15" s="20" customFormat="1" ht="12.75">
      <c r="A141" s="288" t="s">
        <v>5</v>
      </c>
      <c r="B141" s="288"/>
      <c r="C141" s="42"/>
      <c r="D141" s="289"/>
      <c r="E141" s="287"/>
      <c r="G141" s="288" t="s">
        <v>29</v>
      </c>
      <c r="H141" s="288"/>
      <c r="I141" s="291"/>
      <c r="J141" s="291"/>
      <c r="K141" s="291"/>
      <c r="L141" s="291"/>
      <c r="M141" s="291"/>
      <c r="N141" s="290"/>
      <c r="O141" s="288"/>
    </row>
    <row r="142" spans="3:11" s="20" customFormat="1" ht="12.75">
      <c r="C142" s="43" t="s">
        <v>30</v>
      </c>
      <c r="D142" s="21"/>
      <c r="E142" s="21"/>
      <c r="K142" s="43" t="s">
        <v>30</v>
      </c>
    </row>
    <row r="143" spans="3:5" s="20" customFormat="1" ht="12.75">
      <c r="C143" s="21"/>
      <c r="D143" s="21"/>
      <c r="E143" s="21"/>
    </row>
    <row r="144" spans="1:8" s="20" customFormat="1" ht="12.75">
      <c r="A144" s="288" t="s">
        <v>6</v>
      </c>
      <c r="B144" s="288"/>
      <c r="C144" s="21"/>
      <c r="D144" s="21"/>
      <c r="E144" s="21"/>
      <c r="G144" s="288" t="s">
        <v>6</v>
      </c>
      <c r="H144" s="288"/>
    </row>
    <row r="145" spans="3:5" s="20" customFormat="1" ht="12.75">
      <c r="C145" s="21"/>
      <c r="D145" s="21"/>
      <c r="E145" s="21"/>
    </row>
    <row r="146" spans="3:5" s="20" customFormat="1" ht="12.75">
      <c r="C146" s="21"/>
      <c r="D146" s="21"/>
      <c r="E146" s="21"/>
    </row>
    <row r="147" spans="3:5" s="20" customFormat="1" ht="12.75">
      <c r="C147" s="21"/>
      <c r="D147" s="21"/>
      <c r="E147" s="21"/>
    </row>
    <row r="148" spans="3:5" s="20" customFormat="1" ht="12.75">
      <c r="C148" s="21"/>
      <c r="D148" s="21"/>
      <c r="E148" s="21"/>
    </row>
    <row r="149" spans="3:5" s="20" customFormat="1" ht="12.75">
      <c r="C149" s="21"/>
      <c r="D149" s="21"/>
      <c r="E149" s="21"/>
    </row>
    <row r="150" spans="3:5" s="20" customFormat="1" ht="12.75">
      <c r="C150" s="21"/>
      <c r="D150" s="21"/>
      <c r="E150" s="21"/>
    </row>
    <row r="151" spans="3:5" s="20" customFormat="1" ht="12.75">
      <c r="C151" s="21"/>
      <c r="D151" s="21"/>
      <c r="E151" s="21"/>
    </row>
    <row r="152" spans="3:5" s="20" customFormat="1" ht="12.75">
      <c r="C152" s="21"/>
      <c r="D152" s="21"/>
      <c r="E152" s="21"/>
    </row>
    <row r="153" spans="3:5" s="20" customFormat="1" ht="12.75">
      <c r="C153" s="21"/>
      <c r="D153" s="21"/>
      <c r="E153" s="21"/>
    </row>
    <row r="154" spans="3:5" s="20" customFormat="1" ht="12.75">
      <c r="C154" s="21"/>
      <c r="D154" s="21"/>
      <c r="E154" s="21"/>
    </row>
    <row r="155" spans="3:5" s="20" customFormat="1" ht="12.75">
      <c r="C155" s="21"/>
      <c r="D155" s="21"/>
      <c r="E155" s="21"/>
    </row>
    <row r="156" spans="3:5" s="20" customFormat="1" ht="12.75">
      <c r="C156" s="21"/>
      <c r="D156" s="21"/>
      <c r="E156" s="21"/>
    </row>
    <row r="157" spans="3:5" s="20" customFormat="1" ht="12.75">
      <c r="C157" s="21"/>
      <c r="D157" s="21"/>
      <c r="E157" s="21"/>
    </row>
    <row r="158" spans="3:5" s="20" customFormat="1" ht="12.75">
      <c r="C158" s="21"/>
      <c r="D158" s="21"/>
      <c r="E158" s="21"/>
    </row>
    <row r="159" spans="3:5" s="20" customFormat="1" ht="12.75">
      <c r="C159" s="21"/>
      <c r="D159" s="21"/>
      <c r="E159" s="21"/>
    </row>
    <row r="160" spans="3:5" s="20" customFormat="1" ht="12.75">
      <c r="C160" s="21"/>
      <c r="D160" s="21"/>
      <c r="E160" s="21"/>
    </row>
    <row r="161" spans="3:5" s="20" customFormat="1" ht="12.75">
      <c r="C161" s="21"/>
      <c r="D161" s="21"/>
      <c r="E161" s="21"/>
    </row>
    <row r="162" spans="3:5" s="20" customFormat="1" ht="12.75">
      <c r="C162" s="21"/>
      <c r="D162" s="21"/>
      <c r="E162" s="21"/>
    </row>
    <row r="163" spans="3:5" s="20" customFormat="1" ht="12.75">
      <c r="C163" s="21"/>
      <c r="D163" s="21"/>
      <c r="E163" s="21"/>
    </row>
    <row r="164" spans="3:5" s="20" customFormat="1" ht="12.75">
      <c r="C164" s="21"/>
      <c r="D164" s="21"/>
      <c r="E164" s="21"/>
    </row>
    <row r="165" spans="3:5" s="20" customFormat="1" ht="12.75">
      <c r="C165" s="21"/>
      <c r="D165" s="21"/>
      <c r="E165" s="21"/>
    </row>
    <row r="166" spans="3:5" s="20" customFormat="1" ht="12.75">
      <c r="C166" s="21"/>
      <c r="D166" s="21"/>
      <c r="E166" s="21"/>
    </row>
    <row r="167" spans="3:5" s="20" customFormat="1" ht="12.75">
      <c r="C167" s="21"/>
      <c r="D167" s="21"/>
      <c r="E167" s="21"/>
    </row>
    <row r="168" spans="3:5" s="20" customFormat="1" ht="12.75">
      <c r="C168" s="21"/>
      <c r="D168" s="21"/>
      <c r="E168" s="21"/>
    </row>
    <row r="169" spans="3:5" s="20" customFormat="1" ht="12.75">
      <c r="C169" s="21"/>
      <c r="D169" s="21"/>
      <c r="E169" s="21"/>
    </row>
    <row r="170" spans="3:5" s="20" customFormat="1" ht="12.75">
      <c r="C170" s="21"/>
      <c r="D170" s="21"/>
      <c r="E170" s="21"/>
    </row>
    <row r="171" spans="3:5" s="20" customFormat="1" ht="12.75">
      <c r="C171" s="21"/>
      <c r="D171" s="21"/>
      <c r="E171" s="21"/>
    </row>
    <row r="172" spans="3:5" s="20" customFormat="1" ht="12.75">
      <c r="C172" s="21"/>
      <c r="D172" s="21"/>
      <c r="E172" s="21"/>
    </row>
    <row r="173" spans="3:5" s="20" customFormat="1" ht="12.75">
      <c r="C173" s="21"/>
      <c r="D173" s="21"/>
      <c r="E173" s="21"/>
    </row>
    <row r="174" spans="3:5" s="20" customFormat="1" ht="12.75">
      <c r="C174" s="21"/>
      <c r="D174" s="21"/>
      <c r="E174" s="21"/>
    </row>
    <row r="175" spans="3:5" s="20" customFormat="1" ht="12.75">
      <c r="C175" s="21"/>
      <c r="D175" s="21"/>
      <c r="E175" s="21"/>
    </row>
    <row r="176" spans="3:5" s="20" customFormat="1" ht="12.75">
      <c r="C176" s="21"/>
      <c r="D176" s="21"/>
      <c r="E176" s="21"/>
    </row>
    <row r="177" spans="3:5" s="20" customFormat="1" ht="12.75">
      <c r="C177" s="21"/>
      <c r="D177" s="21"/>
      <c r="E177" s="21"/>
    </row>
    <row r="178" spans="3:5" s="20" customFormat="1" ht="12.75">
      <c r="C178" s="21"/>
      <c r="D178" s="21"/>
      <c r="E178" s="21"/>
    </row>
    <row r="179" spans="3:5" s="20" customFormat="1" ht="12.75">
      <c r="C179" s="21"/>
      <c r="D179" s="21"/>
      <c r="E179" s="21"/>
    </row>
    <row r="180" spans="3:5" s="20" customFormat="1" ht="12.75">
      <c r="C180" s="21"/>
      <c r="D180" s="21"/>
      <c r="E180" s="21"/>
    </row>
    <row r="181" spans="3:5" s="20" customFormat="1" ht="12.75">
      <c r="C181" s="21"/>
      <c r="D181" s="21"/>
      <c r="E181" s="21"/>
    </row>
    <row r="182" spans="3:5" s="20" customFormat="1" ht="12.75">
      <c r="C182" s="21"/>
      <c r="D182" s="21"/>
      <c r="E182" s="21"/>
    </row>
    <row r="183" spans="3:5" s="20" customFormat="1" ht="12.75">
      <c r="C183" s="21"/>
      <c r="D183" s="21"/>
      <c r="E183" s="21"/>
    </row>
    <row r="184" spans="3:5" s="20" customFormat="1" ht="12.75">
      <c r="C184" s="21"/>
      <c r="D184" s="21"/>
      <c r="E184" s="21"/>
    </row>
    <row r="185" spans="3:5" s="20" customFormat="1" ht="12.75">
      <c r="C185" s="21"/>
      <c r="D185" s="21"/>
      <c r="E185" s="21"/>
    </row>
    <row r="186" spans="3:5" s="20" customFormat="1" ht="12.75">
      <c r="C186" s="21"/>
      <c r="D186" s="21"/>
      <c r="E186" s="21"/>
    </row>
    <row r="187" spans="3:5" s="20" customFormat="1" ht="12.75">
      <c r="C187" s="21"/>
      <c r="D187" s="21"/>
      <c r="E187" s="21"/>
    </row>
    <row r="188" spans="3:5" s="20" customFormat="1" ht="12.75">
      <c r="C188" s="21"/>
      <c r="D188" s="21"/>
      <c r="E188" s="21"/>
    </row>
    <row r="189" spans="3:5" s="20" customFormat="1" ht="12.75">
      <c r="C189" s="21"/>
      <c r="D189" s="21"/>
      <c r="E189" s="21"/>
    </row>
    <row r="190" spans="3:5" s="20" customFormat="1" ht="12.75">
      <c r="C190" s="21"/>
      <c r="D190" s="21"/>
      <c r="E190" s="21"/>
    </row>
    <row r="191" spans="3:5" s="20" customFormat="1" ht="12.75">
      <c r="C191" s="21"/>
      <c r="D191" s="21"/>
      <c r="E191" s="21"/>
    </row>
    <row r="192" spans="3:5" s="20" customFormat="1" ht="12.75">
      <c r="C192" s="21"/>
      <c r="D192" s="21"/>
      <c r="E192" s="21"/>
    </row>
    <row r="193" spans="3:5" s="20" customFormat="1" ht="12.75">
      <c r="C193" s="21"/>
      <c r="D193" s="21"/>
      <c r="E193" s="21"/>
    </row>
    <row r="194" spans="3:5" s="20" customFormat="1" ht="12.75">
      <c r="C194" s="21"/>
      <c r="D194" s="21"/>
      <c r="E194" s="21"/>
    </row>
    <row r="195" spans="3:5" s="20" customFormat="1" ht="12.75">
      <c r="C195" s="21"/>
      <c r="D195" s="21"/>
      <c r="E195" s="21"/>
    </row>
    <row r="196" spans="3:5" s="20" customFormat="1" ht="12.75">
      <c r="C196" s="21"/>
      <c r="D196" s="21"/>
      <c r="E196" s="21"/>
    </row>
    <row r="197" spans="3:5" s="20" customFormat="1" ht="12.75">
      <c r="C197" s="21"/>
      <c r="D197" s="21"/>
      <c r="E197" s="21"/>
    </row>
    <row r="198" spans="3:5" s="20" customFormat="1" ht="12.75">
      <c r="C198" s="21"/>
      <c r="D198" s="21"/>
      <c r="E198" s="21"/>
    </row>
    <row r="199" spans="3:5" s="20" customFormat="1" ht="12.75">
      <c r="C199" s="21"/>
      <c r="D199" s="21"/>
      <c r="E199" s="21"/>
    </row>
    <row r="200" spans="3:5" s="20" customFormat="1" ht="12.75">
      <c r="C200" s="21"/>
      <c r="D200" s="21"/>
      <c r="E200" s="21"/>
    </row>
    <row r="201" spans="3:5" s="20" customFormat="1" ht="12.75">
      <c r="C201" s="21"/>
      <c r="D201" s="21"/>
      <c r="E201" s="21"/>
    </row>
    <row r="202" spans="3:5" s="20" customFormat="1" ht="12.75">
      <c r="C202" s="21"/>
      <c r="D202" s="21"/>
      <c r="E202" s="21"/>
    </row>
    <row r="203" spans="3:5" s="20" customFormat="1" ht="12.75">
      <c r="C203" s="21"/>
      <c r="D203" s="21"/>
      <c r="E203" s="21"/>
    </row>
    <row r="204" spans="3:5" s="20" customFormat="1" ht="12.75">
      <c r="C204" s="21"/>
      <c r="D204" s="21"/>
      <c r="E204" s="21"/>
    </row>
    <row r="205" spans="3:5" s="20" customFormat="1" ht="12.75">
      <c r="C205" s="21"/>
      <c r="D205" s="21"/>
      <c r="E205" s="21"/>
    </row>
    <row r="206" spans="3:5" s="20" customFormat="1" ht="12.75">
      <c r="C206" s="21"/>
      <c r="D206" s="21"/>
      <c r="E206" s="21"/>
    </row>
    <row r="207" spans="3:5" s="20" customFormat="1" ht="12.75">
      <c r="C207" s="21"/>
      <c r="D207" s="21"/>
      <c r="E207" s="21"/>
    </row>
    <row r="208" spans="3:5" s="20" customFormat="1" ht="12.75">
      <c r="C208" s="21"/>
      <c r="D208" s="21"/>
      <c r="E208" s="21"/>
    </row>
    <row r="209" spans="3:5" s="20" customFormat="1" ht="12.75">
      <c r="C209" s="21"/>
      <c r="D209" s="21"/>
      <c r="E209" s="21"/>
    </row>
    <row r="210" spans="3:5" s="20" customFormat="1" ht="12.75">
      <c r="C210" s="21"/>
      <c r="D210" s="21"/>
      <c r="E210" s="21"/>
    </row>
    <row r="211" spans="3:5" s="20" customFormat="1" ht="12.75">
      <c r="C211" s="21"/>
      <c r="D211" s="21"/>
      <c r="E211" s="21"/>
    </row>
    <row r="212" spans="3:5" s="20" customFormat="1" ht="12.75">
      <c r="C212" s="21"/>
      <c r="D212" s="21"/>
      <c r="E212" s="21"/>
    </row>
    <row r="213" spans="3:5" s="20" customFormat="1" ht="12.75">
      <c r="C213" s="21"/>
      <c r="D213" s="21"/>
      <c r="E213" s="21"/>
    </row>
    <row r="214" spans="3:5" s="20" customFormat="1" ht="12.75">
      <c r="C214" s="21"/>
      <c r="D214" s="21"/>
      <c r="E214" s="21"/>
    </row>
    <row r="215" spans="3:5" s="20" customFormat="1" ht="12.75">
      <c r="C215" s="21"/>
      <c r="D215" s="21"/>
      <c r="E215" s="21"/>
    </row>
    <row r="216" spans="3:5" s="20" customFormat="1" ht="12.75">
      <c r="C216" s="21"/>
      <c r="D216" s="21"/>
      <c r="E216" s="21"/>
    </row>
    <row r="217" spans="3:5" s="20" customFormat="1" ht="12.75">
      <c r="C217" s="21"/>
      <c r="D217" s="21"/>
      <c r="E217" s="21"/>
    </row>
    <row r="218" spans="3:5" s="20" customFormat="1" ht="12.75">
      <c r="C218" s="21"/>
      <c r="D218" s="21"/>
      <c r="E218" s="21"/>
    </row>
    <row r="219" spans="3:5" s="20" customFormat="1" ht="12.75">
      <c r="C219" s="21"/>
      <c r="D219" s="21"/>
      <c r="E219" s="21"/>
    </row>
    <row r="220" spans="3:5" s="20" customFormat="1" ht="12.75">
      <c r="C220" s="21"/>
      <c r="D220" s="21"/>
      <c r="E220" s="21"/>
    </row>
    <row r="221" spans="3:5" s="20" customFormat="1" ht="12.75">
      <c r="C221" s="21"/>
      <c r="D221" s="21"/>
      <c r="E221" s="21"/>
    </row>
    <row r="222" spans="3:5" s="20" customFormat="1" ht="12.75">
      <c r="C222" s="21"/>
      <c r="D222" s="21"/>
      <c r="E222" s="21"/>
    </row>
    <row r="223" spans="3:5" s="20" customFormat="1" ht="12.75">
      <c r="C223" s="21"/>
      <c r="D223" s="21"/>
      <c r="E223" s="21"/>
    </row>
    <row r="224" spans="3:5" s="20" customFormat="1" ht="12.75">
      <c r="C224" s="21"/>
      <c r="D224" s="21"/>
      <c r="E224" s="21"/>
    </row>
    <row r="225" spans="3:5" s="20" customFormat="1" ht="12.75">
      <c r="C225" s="21"/>
      <c r="D225" s="21"/>
      <c r="E225" s="21"/>
    </row>
    <row r="226" spans="3:5" s="20" customFormat="1" ht="12.75">
      <c r="C226" s="21"/>
      <c r="D226" s="21"/>
      <c r="E226" s="21"/>
    </row>
    <row r="227" spans="3:5" s="20" customFormat="1" ht="12.75">
      <c r="C227" s="21"/>
      <c r="D227" s="21"/>
      <c r="E227" s="21"/>
    </row>
    <row r="228" spans="3:5" s="20" customFormat="1" ht="12.75">
      <c r="C228" s="21"/>
      <c r="D228" s="21"/>
      <c r="E228" s="21"/>
    </row>
    <row r="229" spans="3:5" s="20" customFormat="1" ht="12.75">
      <c r="C229" s="21"/>
      <c r="D229" s="21"/>
      <c r="E229" s="21"/>
    </row>
    <row r="230" spans="3:5" s="20" customFormat="1" ht="12.75">
      <c r="C230" s="21"/>
      <c r="D230" s="21"/>
      <c r="E230" s="21"/>
    </row>
    <row r="231" spans="3:5" s="20" customFormat="1" ht="12.75">
      <c r="C231" s="21"/>
      <c r="D231" s="21"/>
      <c r="E231" s="21"/>
    </row>
    <row r="232" spans="3:5" s="20" customFormat="1" ht="12.75">
      <c r="C232" s="21"/>
      <c r="D232" s="21"/>
      <c r="E232" s="21"/>
    </row>
    <row r="233" spans="3:5" s="20" customFormat="1" ht="12.75">
      <c r="C233" s="21"/>
      <c r="D233" s="21"/>
      <c r="E233" s="21"/>
    </row>
    <row r="234" spans="3:5" s="20" customFormat="1" ht="12.75">
      <c r="C234" s="21"/>
      <c r="D234" s="21"/>
      <c r="E234" s="21"/>
    </row>
    <row r="235" spans="3:5" s="20" customFormat="1" ht="12.75">
      <c r="C235" s="21"/>
      <c r="D235" s="21"/>
      <c r="E235" s="21"/>
    </row>
    <row r="236" spans="3:5" s="20" customFormat="1" ht="12.75">
      <c r="C236" s="21"/>
      <c r="D236" s="21"/>
      <c r="E236" s="21"/>
    </row>
    <row r="237" spans="3:5" s="20" customFormat="1" ht="12.75">
      <c r="C237" s="21"/>
      <c r="D237" s="21"/>
      <c r="E237" s="21"/>
    </row>
    <row r="238" spans="3:5" s="20" customFormat="1" ht="12.75">
      <c r="C238" s="21"/>
      <c r="D238" s="21"/>
      <c r="E238" s="21"/>
    </row>
    <row r="239" spans="3:5" s="20" customFormat="1" ht="12.75">
      <c r="C239" s="21"/>
      <c r="D239" s="21"/>
      <c r="E239" s="21"/>
    </row>
    <row r="240" spans="3:5" s="20" customFormat="1" ht="12.75">
      <c r="C240" s="21"/>
      <c r="D240" s="21"/>
      <c r="E240" s="21"/>
    </row>
    <row r="241" spans="3:5" s="20" customFormat="1" ht="12.75">
      <c r="C241" s="21"/>
      <c r="D241" s="21"/>
      <c r="E241" s="21"/>
    </row>
    <row r="242" spans="3:5" s="20" customFormat="1" ht="12.75">
      <c r="C242" s="21"/>
      <c r="D242" s="21"/>
      <c r="E242" s="21"/>
    </row>
    <row r="243" spans="3:5" s="20" customFormat="1" ht="12.75">
      <c r="C243" s="21"/>
      <c r="D243" s="21"/>
      <c r="E243" s="21"/>
    </row>
    <row r="244" spans="3:5" s="20" customFormat="1" ht="12.75">
      <c r="C244" s="21"/>
      <c r="D244" s="21"/>
      <c r="E244" s="21"/>
    </row>
    <row r="245" spans="3:5" s="20" customFormat="1" ht="12.75">
      <c r="C245" s="21"/>
      <c r="D245" s="21"/>
      <c r="E245" s="21"/>
    </row>
    <row r="246" spans="3:5" s="20" customFormat="1" ht="12.75">
      <c r="C246" s="21"/>
      <c r="D246" s="21"/>
      <c r="E246" s="21"/>
    </row>
    <row r="247" spans="3:5" s="20" customFormat="1" ht="12.75">
      <c r="C247" s="21"/>
      <c r="D247" s="21"/>
      <c r="E247" s="21"/>
    </row>
    <row r="248" spans="3:5" s="20" customFormat="1" ht="12.75">
      <c r="C248" s="21"/>
      <c r="D248" s="21"/>
      <c r="E248" s="21"/>
    </row>
    <row r="249" spans="3:5" s="20" customFormat="1" ht="12.75">
      <c r="C249" s="21"/>
      <c r="D249" s="21"/>
      <c r="E249" s="21"/>
    </row>
    <row r="250" spans="3:5" s="20" customFormat="1" ht="12.75">
      <c r="C250" s="21"/>
      <c r="D250" s="21"/>
      <c r="E250" s="21"/>
    </row>
    <row r="251" spans="3:5" s="20" customFormat="1" ht="12.75">
      <c r="C251" s="21"/>
      <c r="D251" s="21"/>
      <c r="E251" s="21"/>
    </row>
    <row r="252" spans="3:5" s="20" customFormat="1" ht="12.75">
      <c r="C252" s="21"/>
      <c r="D252" s="21"/>
      <c r="E252" s="21"/>
    </row>
    <row r="253" spans="3:5" s="20" customFormat="1" ht="12.75">
      <c r="C253" s="21"/>
      <c r="D253" s="21"/>
      <c r="E253" s="21"/>
    </row>
    <row r="254" spans="3:5" s="20" customFormat="1" ht="12.75">
      <c r="C254" s="21"/>
      <c r="D254" s="21"/>
      <c r="E254" s="21"/>
    </row>
    <row r="255" spans="3:5" s="20" customFormat="1" ht="12.75">
      <c r="C255" s="21"/>
      <c r="D255" s="21"/>
      <c r="E255" s="21"/>
    </row>
    <row r="256" spans="3:5" s="20" customFormat="1" ht="12.75">
      <c r="C256" s="21"/>
      <c r="D256" s="21"/>
      <c r="E256" s="21"/>
    </row>
    <row r="257" spans="3:5" s="20" customFormat="1" ht="12.75">
      <c r="C257" s="21"/>
      <c r="D257" s="21"/>
      <c r="E257" s="21"/>
    </row>
    <row r="258" spans="3:5" s="20" customFormat="1" ht="12.75">
      <c r="C258" s="21"/>
      <c r="D258" s="21"/>
      <c r="E258" s="21"/>
    </row>
    <row r="259" spans="3:5" s="20" customFormat="1" ht="12.75">
      <c r="C259" s="21"/>
      <c r="D259" s="21"/>
      <c r="E259" s="21"/>
    </row>
    <row r="260" spans="3:5" s="20" customFormat="1" ht="12.75">
      <c r="C260" s="21"/>
      <c r="D260" s="21"/>
      <c r="E260" s="21"/>
    </row>
    <row r="261" spans="3:5" s="20" customFormat="1" ht="12.75">
      <c r="C261" s="21"/>
      <c r="D261" s="21"/>
      <c r="E261" s="21"/>
    </row>
    <row r="262" spans="3:5" s="20" customFormat="1" ht="12.75">
      <c r="C262" s="21"/>
      <c r="D262" s="21"/>
      <c r="E262" s="21"/>
    </row>
    <row r="263" spans="3:5" s="20" customFormat="1" ht="12.75">
      <c r="C263" s="21"/>
      <c r="D263" s="21"/>
      <c r="E263" s="21"/>
    </row>
    <row r="264" spans="3:5" s="20" customFormat="1" ht="12.75">
      <c r="C264" s="21"/>
      <c r="D264" s="21"/>
      <c r="E264" s="21"/>
    </row>
    <row r="265" spans="3:5" s="20" customFormat="1" ht="12.75">
      <c r="C265" s="21"/>
      <c r="D265" s="21"/>
      <c r="E265" s="21"/>
    </row>
    <row r="266" spans="3:5" s="20" customFormat="1" ht="12.75">
      <c r="C266" s="21"/>
      <c r="D266" s="21"/>
      <c r="E266" s="21"/>
    </row>
    <row r="267" spans="3:5" s="20" customFormat="1" ht="12.75">
      <c r="C267" s="21"/>
      <c r="D267" s="21"/>
      <c r="E267" s="21"/>
    </row>
    <row r="268" spans="3:5" s="20" customFormat="1" ht="12.75">
      <c r="C268" s="21"/>
      <c r="D268" s="21"/>
      <c r="E268" s="21"/>
    </row>
    <row r="269" spans="3:5" s="20" customFormat="1" ht="12.75">
      <c r="C269" s="21"/>
      <c r="D269" s="21"/>
      <c r="E269" s="21"/>
    </row>
    <row r="270" spans="3:5" s="20" customFormat="1" ht="12.75">
      <c r="C270" s="21"/>
      <c r="D270" s="21"/>
      <c r="E270" s="21"/>
    </row>
    <row r="271" spans="3:5" s="20" customFormat="1" ht="12.75">
      <c r="C271" s="21"/>
      <c r="D271" s="21"/>
      <c r="E271" s="21"/>
    </row>
    <row r="272" spans="3:5" s="20" customFormat="1" ht="12.75">
      <c r="C272" s="21"/>
      <c r="D272" s="21"/>
      <c r="E272" s="21"/>
    </row>
    <row r="273" spans="3:5" s="20" customFormat="1" ht="12.75">
      <c r="C273" s="21"/>
      <c r="D273" s="21"/>
      <c r="E273" s="21"/>
    </row>
    <row r="274" spans="3:5" s="20" customFormat="1" ht="12.75">
      <c r="C274" s="21"/>
      <c r="D274" s="21"/>
      <c r="E274" s="21"/>
    </row>
    <row r="275" spans="3:5" s="20" customFormat="1" ht="12.75">
      <c r="C275" s="21"/>
      <c r="D275" s="21"/>
      <c r="E275" s="21"/>
    </row>
    <row r="276" spans="3:5" s="20" customFormat="1" ht="12.75">
      <c r="C276" s="21"/>
      <c r="D276" s="21"/>
      <c r="E276" s="21"/>
    </row>
    <row r="277" spans="3:5" s="20" customFormat="1" ht="12.75">
      <c r="C277" s="21"/>
      <c r="D277" s="21"/>
      <c r="E277" s="21"/>
    </row>
    <row r="278" spans="3:5" s="20" customFormat="1" ht="12.75">
      <c r="C278" s="21"/>
      <c r="D278" s="21"/>
      <c r="E278" s="21"/>
    </row>
    <row r="279" spans="3:5" s="20" customFormat="1" ht="12.75">
      <c r="C279" s="21"/>
      <c r="D279" s="21"/>
      <c r="E279" s="21"/>
    </row>
    <row r="280" spans="3:5" s="20" customFormat="1" ht="12.75">
      <c r="C280" s="21"/>
      <c r="D280" s="21"/>
      <c r="E280" s="21"/>
    </row>
    <row r="281" spans="3:5" s="20" customFormat="1" ht="12.75">
      <c r="C281" s="21"/>
      <c r="D281" s="21"/>
      <c r="E281" s="21"/>
    </row>
    <row r="282" spans="3:5" s="20" customFormat="1" ht="12.75">
      <c r="C282" s="21"/>
      <c r="D282" s="21"/>
      <c r="E282" s="21"/>
    </row>
    <row r="283" spans="3:5" s="20" customFormat="1" ht="12.75">
      <c r="C283" s="21"/>
      <c r="D283" s="21"/>
      <c r="E283" s="21"/>
    </row>
    <row r="284" spans="3:5" s="20" customFormat="1" ht="12.75">
      <c r="C284" s="21"/>
      <c r="D284" s="21"/>
      <c r="E284" s="21"/>
    </row>
    <row r="285" spans="3:5" s="20" customFormat="1" ht="12.75">
      <c r="C285" s="21"/>
      <c r="D285" s="21"/>
      <c r="E285" s="21"/>
    </row>
    <row r="286" spans="3:5" s="20" customFormat="1" ht="12.75">
      <c r="C286" s="21"/>
      <c r="D286" s="21"/>
      <c r="E286" s="21"/>
    </row>
    <row r="287" spans="3:5" s="20" customFormat="1" ht="12.75">
      <c r="C287" s="21"/>
      <c r="D287" s="21"/>
      <c r="E287" s="21"/>
    </row>
    <row r="288" spans="3:5" s="20" customFormat="1" ht="12.75">
      <c r="C288" s="21"/>
      <c r="D288" s="21"/>
      <c r="E288" s="21"/>
    </row>
    <row r="289" spans="3:5" s="20" customFormat="1" ht="12.75">
      <c r="C289" s="21"/>
      <c r="D289" s="21"/>
      <c r="E289" s="21"/>
    </row>
    <row r="290" spans="3:5" s="20" customFormat="1" ht="12.75">
      <c r="C290" s="21"/>
      <c r="D290" s="21"/>
      <c r="E290" s="21"/>
    </row>
    <row r="291" spans="3:5" s="20" customFormat="1" ht="12.75">
      <c r="C291" s="21"/>
      <c r="D291" s="21"/>
      <c r="E291" s="21"/>
    </row>
    <row r="292" spans="3:5" s="20" customFormat="1" ht="12.75">
      <c r="C292" s="21"/>
      <c r="D292" s="21"/>
      <c r="E292" s="21"/>
    </row>
    <row r="293" spans="3:5" s="20" customFormat="1" ht="12.75">
      <c r="C293" s="21"/>
      <c r="D293" s="21"/>
      <c r="E293" s="21"/>
    </row>
    <row r="294" spans="3:5" s="20" customFormat="1" ht="12.75">
      <c r="C294" s="21"/>
      <c r="D294" s="21"/>
      <c r="E294" s="21"/>
    </row>
    <row r="295" spans="3:5" s="20" customFormat="1" ht="12.75">
      <c r="C295" s="21"/>
      <c r="D295" s="21"/>
      <c r="E295" s="21"/>
    </row>
    <row r="296" spans="3:5" s="20" customFormat="1" ht="12.75">
      <c r="C296" s="21"/>
      <c r="D296" s="21"/>
      <c r="E296" s="21"/>
    </row>
    <row r="297" spans="3:5" s="20" customFormat="1" ht="12.75">
      <c r="C297" s="21"/>
      <c r="D297" s="21"/>
      <c r="E297" s="21"/>
    </row>
    <row r="298" spans="3:5" s="20" customFormat="1" ht="12.75">
      <c r="C298" s="21"/>
      <c r="D298" s="21"/>
      <c r="E298" s="21"/>
    </row>
    <row r="299" spans="3:5" s="20" customFormat="1" ht="12.75">
      <c r="C299" s="21"/>
      <c r="D299" s="21"/>
      <c r="E299" s="21"/>
    </row>
    <row r="300" spans="3:5" s="20" customFormat="1" ht="12.75">
      <c r="C300" s="21"/>
      <c r="D300" s="21"/>
      <c r="E300" s="21"/>
    </row>
    <row r="301" spans="3:5" s="20" customFormat="1" ht="12.75">
      <c r="C301" s="21"/>
      <c r="D301" s="21"/>
      <c r="E301" s="21"/>
    </row>
    <row r="302" spans="3:5" s="20" customFormat="1" ht="12.75">
      <c r="C302" s="21"/>
      <c r="D302" s="21"/>
      <c r="E302" s="21"/>
    </row>
    <row r="303" spans="3:5" s="20" customFormat="1" ht="12.75">
      <c r="C303" s="21"/>
      <c r="D303" s="21"/>
      <c r="E303" s="21"/>
    </row>
    <row r="304" spans="3:5" s="20" customFormat="1" ht="12.75">
      <c r="C304" s="21"/>
      <c r="D304" s="21"/>
      <c r="E304" s="21"/>
    </row>
    <row r="305" spans="3:5" s="20" customFormat="1" ht="12.75">
      <c r="C305" s="21"/>
      <c r="D305" s="21"/>
      <c r="E305" s="21"/>
    </row>
    <row r="306" spans="3:5" s="20" customFormat="1" ht="12.75">
      <c r="C306" s="21"/>
      <c r="D306" s="21"/>
      <c r="E306" s="21"/>
    </row>
    <row r="307" spans="3:5" s="20" customFormat="1" ht="12.75">
      <c r="C307" s="21"/>
      <c r="D307" s="21"/>
      <c r="E307" s="21"/>
    </row>
    <row r="308" spans="3:5" s="20" customFormat="1" ht="12.75">
      <c r="C308" s="21"/>
      <c r="D308" s="21"/>
      <c r="E308" s="21"/>
    </row>
    <row r="309" spans="3:5" s="20" customFormat="1" ht="12.75">
      <c r="C309" s="21"/>
      <c r="D309" s="21"/>
      <c r="E309" s="21"/>
    </row>
    <row r="310" spans="3:5" s="20" customFormat="1" ht="12.75">
      <c r="C310" s="21"/>
      <c r="D310" s="21"/>
      <c r="E310" s="21"/>
    </row>
    <row r="311" spans="3:5" s="20" customFormat="1" ht="12.75">
      <c r="C311" s="21"/>
      <c r="D311" s="21"/>
      <c r="E311" s="21"/>
    </row>
    <row r="312" spans="3:5" s="20" customFormat="1" ht="12.75">
      <c r="C312" s="21"/>
      <c r="D312" s="21"/>
      <c r="E312" s="21"/>
    </row>
    <row r="313" spans="3:5" s="20" customFormat="1" ht="12.75">
      <c r="C313" s="21"/>
      <c r="D313" s="21"/>
      <c r="E313" s="21"/>
    </row>
    <row r="314" spans="3:5" s="20" customFormat="1" ht="12.75">
      <c r="C314" s="21"/>
      <c r="D314" s="21"/>
      <c r="E314" s="21"/>
    </row>
    <row r="315" spans="3:5" s="20" customFormat="1" ht="12.75">
      <c r="C315" s="21"/>
      <c r="D315" s="21"/>
      <c r="E315" s="21"/>
    </row>
    <row r="316" spans="3:5" s="20" customFormat="1" ht="12.75">
      <c r="C316" s="21"/>
      <c r="D316" s="21"/>
      <c r="E316" s="21"/>
    </row>
    <row r="317" spans="3:5" s="20" customFormat="1" ht="12.75">
      <c r="C317" s="21"/>
      <c r="D317" s="21"/>
      <c r="E317" s="21"/>
    </row>
    <row r="318" spans="3:5" s="20" customFormat="1" ht="12.75">
      <c r="C318" s="21"/>
      <c r="D318" s="21"/>
      <c r="E318" s="21"/>
    </row>
    <row r="319" spans="3:5" s="20" customFormat="1" ht="12.75">
      <c r="C319" s="21"/>
      <c r="D319" s="21"/>
      <c r="E319" s="21"/>
    </row>
    <row r="320" spans="3:5" s="20" customFormat="1" ht="12.75">
      <c r="C320" s="21"/>
      <c r="D320" s="21"/>
      <c r="E320" s="21"/>
    </row>
    <row r="321" spans="3:5" s="20" customFormat="1" ht="12.75">
      <c r="C321" s="21"/>
      <c r="D321" s="21"/>
      <c r="E321" s="21"/>
    </row>
    <row r="322" spans="3:5" s="20" customFormat="1" ht="12.75">
      <c r="C322" s="21"/>
      <c r="D322" s="21"/>
      <c r="E322" s="21"/>
    </row>
    <row r="323" spans="3:5" s="20" customFormat="1" ht="12.75">
      <c r="C323" s="21"/>
      <c r="D323" s="21"/>
      <c r="E323" s="21"/>
    </row>
    <row r="324" spans="3:5" s="20" customFormat="1" ht="12.75">
      <c r="C324" s="21"/>
      <c r="D324" s="21"/>
      <c r="E324" s="21"/>
    </row>
    <row r="325" spans="3:5" s="20" customFormat="1" ht="12.75">
      <c r="C325" s="21"/>
      <c r="D325" s="21"/>
      <c r="E325" s="21"/>
    </row>
    <row r="326" spans="3:5" s="20" customFormat="1" ht="12.75">
      <c r="C326" s="21"/>
      <c r="D326" s="21"/>
      <c r="E326" s="21"/>
    </row>
    <row r="327" spans="3:5" s="20" customFormat="1" ht="12.75">
      <c r="C327" s="21"/>
      <c r="D327" s="21"/>
      <c r="E327" s="21"/>
    </row>
    <row r="328" spans="3:5" s="20" customFormat="1" ht="12.75">
      <c r="C328" s="21"/>
      <c r="D328" s="21"/>
      <c r="E328" s="21"/>
    </row>
    <row r="329" spans="3:5" s="20" customFormat="1" ht="12.75">
      <c r="C329" s="21"/>
      <c r="D329" s="21"/>
      <c r="E329" s="21"/>
    </row>
    <row r="330" spans="3:5" s="20" customFormat="1" ht="12.75">
      <c r="C330" s="21"/>
      <c r="D330" s="21"/>
      <c r="E330" s="21"/>
    </row>
    <row r="331" spans="3:5" s="20" customFormat="1" ht="12.75">
      <c r="C331" s="21"/>
      <c r="D331" s="21"/>
      <c r="E331" s="21"/>
    </row>
    <row r="332" spans="3:5" s="20" customFormat="1" ht="12.75">
      <c r="C332" s="21"/>
      <c r="D332" s="21"/>
      <c r="E332" s="21"/>
    </row>
    <row r="333" spans="3:5" s="20" customFormat="1" ht="12.75">
      <c r="C333" s="21"/>
      <c r="D333" s="21"/>
      <c r="E333" s="21"/>
    </row>
    <row r="334" spans="3:5" s="20" customFormat="1" ht="12.75">
      <c r="C334" s="21"/>
      <c r="D334" s="21"/>
      <c r="E334" s="21"/>
    </row>
    <row r="335" spans="3:5" s="20" customFormat="1" ht="12.75">
      <c r="C335" s="21"/>
      <c r="D335" s="21"/>
      <c r="E335" s="21"/>
    </row>
    <row r="336" spans="3:5" s="20" customFormat="1" ht="12.75">
      <c r="C336" s="21"/>
      <c r="D336" s="21"/>
      <c r="E336" s="21"/>
    </row>
    <row r="337" spans="3:5" s="20" customFormat="1" ht="12.75">
      <c r="C337" s="21"/>
      <c r="D337" s="21"/>
      <c r="E337" s="21"/>
    </row>
    <row r="338" spans="3:5" s="20" customFormat="1" ht="12.75">
      <c r="C338" s="21"/>
      <c r="D338" s="21"/>
      <c r="E338" s="21"/>
    </row>
    <row r="339" spans="3:5" s="20" customFormat="1" ht="12.75">
      <c r="C339" s="21"/>
      <c r="D339" s="21"/>
      <c r="E339" s="21"/>
    </row>
    <row r="340" spans="3:5" s="20" customFormat="1" ht="12.75">
      <c r="C340" s="21"/>
      <c r="D340" s="21"/>
      <c r="E340" s="21"/>
    </row>
    <row r="341" spans="3:5" s="20" customFormat="1" ht="12.75">
      <c r="C341" s="21"/>
      <c r="D341" s="21"/>
      <c r="E341" s="21"/>
    </row>
    <row r="342" spans="3:5" s="20" customFormat="1" ht="12.75">
      <c r="C342" s="21"/>
      <c r="D342" s="21"/>
      <c r="E342" s="21"/>
    </row>
    <row r="343" spans="3:5" s="20" customFormat="1" ht="12.75">
      <c r="C343" s="21"/>
      <c r="D343" s="21"/>
      <c r="E343" s="21"/>
    </row>
    <row r="344" spans="3:5" s="20" customFormat="1" ht="12.75">
      <c r="C344" s="21"/>
      <c r="D344" s="21"/>
      <c r="E344" s="21"/>
    </row>
    <row r="345" spans="3:5" s="20" customFormat="1" ht="12.75">
      <c r="C345" s="21"/>
      <c r="D345" s="21"/>
      <c r="E345" s="21"/>
    </row>
    <row r="346" spans="3:5" s="20" customFormat="1" ht="12.75">
      <c r="C346" s="21"/>
      <c r="D346" s="21"/>
      <c r="E346" s="21"/>
    </row>
    <row r="347" spans="3:5" s="20" customFormat="1" ht="12.75">
      <c r="C347" s="21"/>
      <c r="D347" s="21"/>
      <c r="E347" s="21"/>
    </row>
    <row r="348" spans="3:5" s="20" customFormat="1" ht="12.75">
      <c r="C348" s="21"/>
      <c r="D348" s="21"/>
      <c r="E348" s="21"/>
    </row>
    <row r="349" spans="3:5" s="20" customFormat="1" ht="12.75">
      <c r="C349" s="21"/>
      <c r="D349" s="21"/>
      <c r="E349" s="21"/>
    </row>
    <row r="350" spans="3:5" s="20" customFormat="1" ht="12.75">
      <c r="C350" s="21"/>
      <c r="D350" s="21"/>
      <c r="E350" s="21"/>
    </row>
    <row r="351" spans="3:5" s="20" customFormat="1" ht="12.75">
      <c r="C351" s="21"/>
      <c r="D351" s="21"/>
      <c r="E351" s="21"/>
    </row>
    <row r="352" spans="3:5" s="20" customFormat="1" ht="12.75">
      <c r="C352" s="21"/>
      <c r="D352" s="21"/>
      <c r="E352" s="21"/>
    </row>
    <row r="353" spans="3:5" s="20" customFormat="1" ht="12.75">
      <c r="C353" s="21"/>
      <c r="D353" s="21"/>
      <c r="E353" s="21"/>
    </row>
    <row r="354" spans="3:5" s="20" customFormat="1" ht="12.75">
      <c r="C354" s="21"/>
      <c r="D354" s="21"/>
      <c r="E354" s="21"/>
    </row>
    <row r="355" spans="3:5" s="20" customFormat="1" ht="12.75">
      <c r="C355" s="21"/>
      <c r="D355" s="21"/>
      <c r="E355" s="21"/>
    </row>
    <row r="356" spans="3:5" s="20" customFormat="1" ht="12.75">
      <c r="C356" s="21"/>
      <c r="D356" s="21"/>
      <c r="E356" s="21"/>
    </row>
    <row r="357" spans="3:5" s="20" customFormat="1" ht="12.75">
      <c r="C357" s="21"/>
      <c r="D357" s="21"/>
      <c r="E357" s="21"/>
    </row>
    <row r="358" spans="3:5" s="20" customFormat="1" ht="12.75">
      <c r="C358" s="21"/>
      <c r="D358" s="21"/>
      <c r="E358" s="21"/>
    </row>
    <row r="359" spans="3:5" s="20" customFormat="1" ht="12.75">
      <c r="C359" s="21"/>
      <c r="D359" s="21"/>
      <c r="E359" s="21"/>
    </row>
    <row r="360" spans="3:5" s="20" customFormat="1" ht="12.75">
      <c r="C360" s="21"/>
      <c r="D360" s="21"/>
      <c r="E360" s="21"/>
    </row>
    <row r="361" spans="3:5" s="20" customFormat="1" ht="12.75">
      <c r="C361" s="21"/>
      <c r="D361" s="21"/>
      <c r="E361" s="21"/>
    </row>
    <row r="362" spans="3:5" s="20" customFormat="1" ht="12.75">
      <c r="C362" s="21"/>
      <c r="D362" s="21"/>
      <c r="E362" s="21"/>
    </row>
    <row r="363" spans="3:5" s="20" customFormat="1" ht="12.75">
      <c r="C363" s="21"/>
      <c r="D363" s="21"/>
      <c r="E363" s="21"/>
    </row>
    <row r="364" spans="3:5" s="20" customFormat="1" ht="12.75">
      <c r="C364" s="21"/>
      <c r="D364" s="21"/>
      <c r="E364" s="21"/>
    </row>
    <row r="365" spans="3:5" s="20" customFormat="1" ht="12.75">
      <c r="C365" s="21"/>
      <c r="D365" s="21"/>
      <c r="E365" s="21"/>
    </row>
    <row r="366" spans="3:5" s="20" customFormat="1" ht="12.75">
      <c r="C366" s="21"/>
      <c r="D366" s="21"/>
      <c r="E366" s="21"/>
    </row>
    <row r="367" spans="3:5" s="20" customFormat="1" ht="12.75">
      <c r="C367" s="21"/>
      <c r="D367" s="21"/>
      <c r="E367" s="21"/>
    </row>
    <row r="368" spans="3:5" s="20" customFormat="1" ht="12.75">
      <c r="C368" s="21"/>
      <c r="D368" s="21"/>
      <c r="E368" s="21"/>
    </row>
    <row r="369" spans="3:5" s="20" customFormat="1" ht="12.75">
      <c r="C369" s="21"/>
      <c r="D369" s="21"/>
      <c r="E369" s="21"/>
    </row>
    <row r="370" spans="3:5" s="20" customFormat="1" ht="12.75">
      <c r="C370" s="21"/>
      <c r="D370" s="21"/>
      <c r="E370" s="21"/>
    </row>
    <row r="371" spans="3:5" s="20" customFormat="1" ht="12.75">
      <c r="C371" s="21"/>
      <c r="D371" s="21"/>
      <c r="E371" s="21"/>
    </row>
    <row r="372" spans="3:5" s="20" customFormat="1" ht="12.75">
      <c r="C372" s="21"/>
      <c r="D372" s="21"/>
      <c r="E372" s="21"/>
    </row>
    <row r="373" spans="3:5" s="20" customFormat="1" ht="12.75">
      <c r="C373" s="21"/>
      <c r="D373" s="21"/>
      <c r="E373" s="21"/>
    </row>
    <row r="374" spans="3:5" s="20" customFormat="1" ht="12.75">
      <c r="C374" s="21"/>
      <c r="D374" s="21"/>
      <c r="E374" s="21"/>
    </row>
    <row r="375" spans="3:5" s="20" customFormat="1" ht="12.75">
      <c r="C375" s="21"/>
      <c r="D375" s="21"/>
      <c r="E375" s="21"/>
    </row>
    <row r="376" spans="3:5" s="20" customFormat="1" ht="12.75">
      <c r="C376" s="21"/>
      <c r="D376" s="21"/>
      <c r="E376" s="21"/>
    </row>
    <row r="377" spans="3:5" s="20" customFormat="1" ht="12.75">
      <c r="C377" s="21"/>
      <c r="D377" s="21"/>
      <c r="E377" s="21"/>
    </row>
    <row r="378" spans="3:5" s="20" customFormat="1" ht="12.75">
      <c r="C378" s="21"/>
      <c r="D378" s="21"/>
      <c r="E378" s="21"/>
    </row>
    <row r="379" spans="3:5" s="20" customFormat="1" ht="12.75">
      <c r="C379" s="21"/>
      <c r="D379" s="21"/>
      <c r="E379" s="21"/>
    </row>
    <row r="380" spans="3:5" s="20" customFormat="1" ht="12.75">
      <c r="C380" s="21"/>
      <c r="D380" s="21"/>
      <c r="E380" s="21"/>
    </row>
    <row r="381" spans="3:5" s="20" customFormat="1" ht="12.75">
      <c r="C381" s="21"/>
      <c r="D381" s="21"/>
      <c r="E381" s="21"/>
    </row>
    <row r="382" spans="3:5" s="20" customFormat="1" ht="12.75">
      <c r="C382" s="21"/>
      <c r="D382" s="21"/>
      <c r="E382" s="21"/>
    </row>
    <row r="383" spans="3:5" s="20" customFormat="1" ht="12.75">
      <c r="C383" s="21"/>
      <c r="D383" s="21"/>
      <c r="E383" s="21"/>
    </row>
    <row r="384" spans="3:5" s="20" customFormat="1" ht="12.75">
      <c r="C384" s="21"/>
      <c r="D384" s="21"/>
      <c r="E384" s="21"/>
    </row>
    <row r="385" spans="3:5" s="20" customFormat="1" ht="12.75">
      <c r="C385" s="21"/>
      <c r="D385" s="21"/>
      <c r="E385" s="21"/>
    </row>
    <row r="386" spans="3:5" s="20" customFormat="1" ht="12.75">
      <c r="C386" s="21"/>
      <c r="D386" s="21"/>
      <c r="E386" s="21"/>
    </row>
    <row r="387" spans="3:5" s="20" customFormat="1" ht="12.75">
      <c r="C387" s="21"/>
      <c r="D387" s="21"/>
      <c r="E387" s="21"/>
    </row>
    <row r="388" spans="3:5" s="20" customFormat="1" ht="12.75">
      <c r="C388" s="21"/>
      <c r="D388" s="21"/>
      <c r="E388" s="21"/>
    </row>
    <row r="389" spans="3:5" s="20" customFormat="1" ht="12.75">
      <c r="C389" s="21"/>
      <c r="D389" s="21"/>
      <c r="E389" s="21"/>
    </row>
    <row r="390" spans="3:5" s="20" customFormat="1" ht="12.75">
      <c r="C390" s="21"/>
      <c r="D390" s="21"/>
      <c r="E390" s="21"/>
    </row>
    <row r="391" spans="3:5" s="20" customFormat="1" ht="12.75">
      <c r="C391" s="21"/>
      <c r="D391" s="21"/>
      <c r="E391" s="21"/>
    </row>
    <row r="392" spans="3:5" s="20" customFormat="1" ht="12.75">
      <c r="C392" s="21"/>
      <c r="D392" s="21"/>
      <c r="E392" s="21"/>
    </row>
    <row r="393" spans="3:5" s="20" customFormat="1" ht="12.75">
      <c r="C393" s="21"/>
      <c r="D393" s="21"/>
      <c r="E393" s="21"/>
    </row>
    <row r="394" spans="3:5" s="20" customFormat="1" ht="12.75">
      <c r="C394" s="21"/>
      <c r="D394" s="21"/>
      <c r="E394" s="21"/>
    </row>
    <row r="395" spans="3:5" s="20" customFormat="1" ht="12.75">
      <c r="C395" s="21"/>
      <c r="D395" s="21"/>
      <c r="E395" s="21"/>
    </row>
    <row r="396" spans="3:5" s="20" customFormat="1" ht="12.75">
      <c r="C396" s="21"/>
      <c r="D396" s="21"/>
      <c r="E396" s="21"/>
    </row>
    <row r="397" spans="3:5" s="20" customFormat="1" ht="12.75">
      <c r="C397" s="21"/>
      <c r="D397" s="21"/>
      <c r="E397" s="21"/>
    </row>
    <row r="398" spans="3:5" s="20" customFormat="1" ht="12.75">
      <c r="C398" s="21"/>
      <c r="D398" s="21"/>
      <c r="E398" s="21"/>
    </row>
    <row r="399" spans="3:5" s="20" customFormat="1" ht="12.75">
      <c r="C399" s="21"/>
      <c r="D399" s="21"/>
      <c r="E399" s="21"/>
    </row>
    <row r="400" spans="3:5" s="20" customFormat="1" ht="12.75">
      <c r="C400" s="21"/>
      <c r="D400" s="21"/>
      <c r="E400" s="21"/>
    </row>
    <row r="401" spans="3:5" s="20" customFormat="1" ht="12.75">
      <c r="C401" s="21"/>
      <c r="D401" s="21"/>
      <c r="E401" s="21"/>
    </row>
    <row r="402" spans="3:5" s="20" customFormat="1" ht="12.75">
      <c r="C402" s="21"/>
      <c r="D402" s="21"/>
      <c r="E402" s="21"/>
    </row>
    <row r="403" spans="3:5" s="20" customFormat="1" ht="12.75">
      <c r="C403" s="21"/>
      <c r="D403" s="21"/>
      <c r="E403" s="21"/>
    </row>
    <row r="404" spans="3:5" s="20" customFormat="1" ht="12.75">
      <c r="C404" s="21"/>
      <c r="D404" s="21"/>
      <c r="E404" s="21"/>
    </row>
    <row r="405" spans="3:5" s="20" customFormat="1" ht="12.75">
      <c r="C405" s="21"/>
      <c r="D405" s="21"/>
      <c r="E405" s="21"/>
    </row>
    <row r="406" spans="3:5" s="20" customFormat="1" ht="12.75">
      <c r="C406" s="21"/>
      <c r="D406" s="21"/>
      <c r="E406" s="21"/>
    </row>
    <row r="407" spans="3:5" s="20" customFormat="1" ht="12.75">
      <c r="C407" s="21"/>
      <c r="D407" s="21"/>
      <c r="E407" s="21"/>
    </row>
    <row r="408" spans="3:5" s="20" customFormat="1" ht="12.75">
      <c r="C408" s="21"/>
      <c r="D408" s="21"/>
      <c r="E408" s="21"/>
    </row>
    <row r="409" spans="3:5" s="20" customFormat="1" ht="12.75">
      <c r="C409" s="21"/>
      <c r="D409" s="21"/>
      <c r="E409" s="21"/>
    </row>
    <row r="410" spans="3:5" s="20" customFormat="1" ht="12.75">
      <c r="C410" s="21"/>
      <c r="D410" s="21"/>
      <c r="E410" s="21"/>
    </row>
    <row r="411" spans="3:5" s="20" customFormat="1" ht="12.75">
      <c r="C411" s="21"/>
      <c r="D411" s="21"/>
      <c r="E411" s="21"/>
    </row>
    <row r="412" spans="3:5" s="20" customFormat="1" ht="12.75">
      <c r="C412" s="21"/>
      <c r="D412" s="21"/>
      <c r="E412" s="21"/>
    </row>
    <row r="413" spans="3:5" s="20" customFormat="1" ht="12.75">
      <c r="C413" s="21"/>
      <c r="D413" s="21"/>
      <c r="E413" s="21"/>
    </row>
    <row r="414" spans="3:5" s="20" customFormat="1" ht="12.75">
      <c r="C414" s="21"/>
      <c r="D414" s="21"/>
      <c r="E414" s="21"/>
    </row>
    <row r="415" spans="3:5" s="20" customFormat="1" ht="12.75">
      <c r="C415" s="21"/>
      <c r="D415" s="21"/>
      <c r="E415" s="21"/>
    </row>
    <row r="416" spans="3:5" s="20" customFormat="1" ht="12.75">
      <c r="C416" s="21"/>
      <c r="D416" s="21"/>
      <c r="E416" s="21"/>
    </row>
    <row r="417" spans="3:5" s="20" customFormat="1" ht="12.75">
      <c r="C417" s="21"/>
      <c r="D417" s="21"/>
      <c r="E417" s="21"/>
    </row>
    <row r="418" spans="3:5" s="20" customFormat="1" ht="12.75">
      <c r="C418" s="21"/>
      <c r="D418" s="21"/>
      <c r="E418" s="21"/>
    </row>
    <row r="419" spans="3:5" s="20" customFormat="1" ht="12.75">
      <c r="C419" s="21"/>
      <c r="D419" s="21"/>
      <c r="E419" s="21"/>
    </row>
    <row r="420" spans="3:5" s="20" customFormat="1" ht="12.75">
      <c r="C420" s="21"/>
      <c r="D420" s="21"/>
      <c r="E420" s="21"/>
    </row>
    <row r="421" spans="3:5" s="20" customFormat="1" ht="12.75">
      <c r="C421" s="21"/>
      <c r="D421" s="21"/>
      <c r="E421" s="21"/>
    </row>
    <row r="422" spans="3:5" s="20" customFormat="1" ht="12.75">
      <c r="C422" s="21"/>
      <c r="D422" s="21"/>
      <c r="E422" s="21"/>
    </row>
    <row r="423" spans="3:5" s="20" customFormat="1" ht="12.75">
      <c r="C423" s="21"/>
      <c r="D423" s="21"/>
      <c r="E423" s="21"/>
    </row>
    <row r="424" spans="3:5" s="20" customFormat="1" ht="12.75">
      <c r="C424" s="21"/>
      <c r="D424" s="21"/>
      <c r="E424" s="21"/>
    </row>
    <row r="425" spans="3:5" s="20" customFormat="1" ht="12.75">
      <c r="C425" s="21"/>
      <c r="D425" s="21"/>
      <c r="E425" s="21"/>
    </row>
    <row r="426" spans="3:5" s="20" customFormat="1" ht="12.75">
      <c r="C426" s="21"/>
      <c r="D426" s="21"/>
      <c r="E426" s="21"/>
    </row>
    <row r="427" spans="3:5" s="20" customFormat="1" ht="12.75">
      <c r="C427" s="21"/>
      <c r="D427" s="21"/>
      <c r="E427" s="21"/>
    </row>
    <row r="428" spans="3:5" s="20" customFormat="1" ht="12.75">
      <c r="C428" s="21"/>
      <c r="D428" s="21"/>
      <c r="E428" s="21"/>
    </row>
    <row r="429" spans="3:5" s="20" customFormat="1" ht="12.75">
      <c r="C429" s="21"/>
      <c r="D429" s="21"/>
      <c r="E429" s="21"/>
    </row>
    <row r="430" spans="3:5" s="20" customFormat="1" ht="12.75">
      <c r="C430" s="21"/>
      <c r="D430" s="21"/>
      <c r="E430" s="21"/>
    </row>
    <row r="431" spans="3:5" s="20" customFormat="1" ht="12.75">
      <c r="C431" s="21"/>
      <c r="D431" s="21"/>
      <c r="E431" s="21"/>
    </row>
    <row r="432" spans="3:5" s="20" customFormat="1" ht="12.75">
      <c r="C432" s="21"/>
      <c r="D432" s="21"/>
      <c r="E432" s="21"/>
    </row>
    <row r="433" spans="3:5" s="20" customFormat="1" ht="12.75">
      <c r="C433" s="21"/>
      <c r="D433" s="21"/>
      <c r="E433" s="21"/>
    </row>
    <row r="434" spans="3:5" s="20" customFormat="1" ht="12.75">
      <c r="C434" s="21"/>
      <c r="D434" s="21"/>
      <c r="E434" s="21"/>
    </row>
  </sheetData>
  <sheetProtection/>
  <mergeCells count="28">
    <mergeCell ref="F17:K17"/>
    <mergeCell ref="L17:P17"/>
    <mergeCell ref="L12:P12"/>
    <mergeCell ref="C15:N15"/>
    <mergeCell ref="A17:A18"/>
    <mergeCell ref="B17:B18"/>
    <mergeCell ref="C17:C18"/>
    <mergeCell ref="D17:D18"/>
    <mergeCell ref="E17:E18"/>
    <mergeCell ref="N141:O141"/>
    <mergeCell ref="A144:B144"/>
    <mergeCell ref="G144:H144"/>
    <mergeCell ref="C137:K137"/>
    <mergeCell ref="C138:K138"/>
    <mergeCell ref="C139:K139"/>
    <mergeCell ref="A141:B141"/>
    <mergeCell ref="D141:E141"/>
    <mergeCell ref="G141:H141"/>
    <mergeCell ref="I141:M141"/>
    <mergeCell ref="C10:P10"/>
    <mergeCell ref="A11:B11"/>
    <mergeCell ref="A14:P14"/>
    <mergeCell ref="A13:P13"/>
    <mergeCell ref="A4:P4"/>
    <mergeCell ref="A5:P5"/>
    <mergeCell ref="C7:P7"/>
    <mergeCell ref="C8:P8"/>
    <mergeCell ref="C9:P9"/>
  </mergeCells>
  <printOptions/>
  <pageMargins left="0.48" right="0.4330708661417323" top="0.7480314960629921" bottom="0.6692913385826772" header="0.5118110236220472" footer="0.4330708661417323"/>
  <pageSetup horizontalDpi="600" verticalDpi="600" orientation="landscape" paperSize="9" scale="91" r:id="rId1"/>
  <headerFooter alignWithMargins="0">
    <oddFooter>&amp;R&amp;P lapa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J334"/>
  <sheetViews>
    <sheetView view="pageBreakPreview" zoomScaleSheetLayoutView="100" zoomScalePageLayoutView="0" workbookViewId="0" topLeftCell="A17">
      <selection activeCell="C36" sqref="C20:C36"/>
    </sheetView>
  </sheetViews>
  <sheetFormatPr defaultColWidth="9.140625" defaultRowHeight="12.75"/>
  <cols>
    <col min="1" max="1" width="4.140625" style="119" customWidth="1"/>
    <col min="2" max="2" width="13.140625" style="157" customWidth="1"/>
    <col min="3" max="3" width="40.00390625" style="168" customWidth="1"/>
    <col min="4" max="4" width="5.8515625" style="168" bestFit="1" customWidth="1"/>
    <col min="5" max="5" width="7.8515625" style="168" customWidth="1"/>
    <col min="6" max="6" width="5.7109375" style="157" bestFit="1" customWidth="1"/>
    <col min="7" max="7" width="5.7109375" style="119" bestFit="1" customWidth="1"/>
    <col min="8" max="8" width="7.28125" style="119" customWidth="1"/>
    <col min="9" max="10" width="7.00390625" style="119" bestFit="1" customWidth="1"/>
    <col min="11" max="11" width="7.00390625" style="119" customWidth="1"/>
    <col min="12" max="16" width="8.421875" style="119" customWidth="1"/>
    <col min="17" max="17" width="7.28125" style="119" customWidth="1"/>
    <col min="18" max="16384" width="9.140625" style="119" customWidth="1"/>
  </cols>
  <sheetData>
    <row r="1" spans="2:16" ht="12.75">
      <c r="B1" s="120"/>
      <c r="C1" s="121"/>
      <c r="D1" s="121"/>
      <c r="E1" s="121"/>
      <c r="F1" s="120"/>
      <c r="P1" s="122" t="s">
        <v>51</v>
      </c>
    </row>
    <row r="2" spans="2:16" ht="12.75">
      <c r="B2" s="120"/>
      <c r="C2" s="121"/>
      <c r="D2" s="121"/>
      <c r="E2" s="121"/>
      <c r="F2" s="120"/>
      <c r="P2" s="122" t="s">
        <v>198</v>
      </c>
    </row>
    <row r="3" spans="2:16" ht="12.75">
      <c r="B3" s="120"/>
      <c r="C3" s="121"/>
      <c r="D3" s="121"/>
      <c r="E3" s="121"/>
      <c r="F3" s="120"/>
      <c r="P3" s="122" t="s">
        <v>52</v>
      </c>
    </row>
    <row r="4" spans="1:16" ht="15.75">
      <c r="A4" s="310" t="s">
        <v>53</v>
      </c>
      <c r="B4" s="310"/>
      <c r="C4" s="310"/>
      <c r="D4" s="310"/>
      <c r="E4" s="310"/>
      <c r="F4" s="310"/>
      <c r="G4" s="310"/>
      <c r="H4" s="310"/>
      <c r="I4" s="310"/>
      <c r="J4" s="310"/>
      <c r="K4" s="310"/>
      <c r="L4" s="310"/>
      <c r="M4" s="310"/>
      <c r="N4" s="310"/>
      <c r="O4" s="310"/>
      <c r="P4" s="310"/>
    </row>
    <row r="5" spans="1:16" ht="14.25">
      <c r="A5" s="311" t="s">
        <v>54</v>
      </c>
      <c r="B5" s="311"/>
      <c r="C5" s="311"/>
      <c r="D5" s="311"/>
      <c r="E5" s="311"/>
      <c r="F5" s="311"/>
      <c r="G5" s="311"/>
      <c r="H5" s="311"/>
      <c r="I5" s="311"/>
      <c r="J5" s="311"/>
      <c r="K5" s="311"/>
      <c r="L5" s="311"/>
      <c r="M5" s="311"/>
      <c r="N5" s="311"/>
      <c r="O5" s="311"/>
      <c r="P5" s="311"/>
    </row>
    <row r="6" spans="1:16" ht="4.5" customHeight="1">
      <c r="A6" s="123"/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</row>
    <row r="7" spans="1:16" ht="30.75" customHeight="1">
      <c r="A7" s="124" t="s">
        <v>55</v>
      </c>
      <c r="B7" s="125"/>
      <c r="C7" s="237" t="s">
        <v>199</v>
      </c>
      <c r="D7" s="312"/>
      <c r="E7" s="312"/>
      <c r="F7" s="312"/>
      <c r="G7" s="312"/>
      <c r="H7" s="312"/>
      <c r="I7" s="312"/>
      <c r="J7" s="312"/>
      <c r="K7" s="312"/>
      <c r="L7" s="312"/>
      <c r="M7" s="312"/>
      <c r="N7" s="312"/>
      <c r="O7" s="312"/>
      <c r="P7" s="312"/>
    </row>
    <row r="8" spans="1:16" ht="15" customHeight="1">
      <c r="A8" s="126" t="s">
        <v>56</v>
      </c>
      <c r="B8" s="127"/>
      <c r="C8" s="237" t="s">
        <v>200</v>
      </c>
      <c r="D8" s="312"/>
      <c r="E8" s="312"/>
      <c r="F8" s="312"/>
      <c r="G8" s="312"/>
      <c r="H8" s="312"/>
      <c r="I8" s="312"/>
      <c r="J8" s="312"/>
      <c r="K8" s="312"/>
      <c r="L8" s="312"/>
      <c r="M8" s="312"/>
      <c r="N8" s="312"/>
      <c r="O8" s="312"/>
      <c r="P8" s="312"/>
    </row>
    <row r="9" spans="1:16" ht="15">
      <c r="A9" s="126" t="s">
        <v>57</v>
      </c>
      <c r="B9" s="127"/>
      <c r="C9" s="313" t="s">
        <v>201</v>
      </c>
      <c r="D9" s="313"/>
      <c r="E9" s="313"/>
      <c r="F9" s="313"/>
      <c r="G9" s="313"/>
      <c r="H9" s="313"/>
      <c r="I9" s="313"/>
      <c r="J9" s="313"/>
      <c r="K9" s="313"/>
      <c r="L9" s="313"/>
      <c r="M9" s="313"/>
      <c r="N9" s="313"/>
      <c r="O9" s="313"/>
      <c r="P9" s="313"/>
    </row>
    <row r="10" spans="1:16" s="120" customFormat="1" ht="18" customHeight="1">
      <c r="A10" s="126" t="s">
        <v>58</v>
      </c>
      <c r="B10" s="128"/>
      <c r="C10" s="315" t="s">
        <v>80</v>
      </c>
      <c r="D10" s="315"/>
      <c r="E10" s="315"/>
      <c r="F10" s="315"/>
      <c r="G10" s="315"/>
      <c r="H10" s="315"/>
      <c r="I10" s="315"/>
      <c r="J10" s="315"/>
      <c r="K10" s="315"/>
      <c r="L10" s="315"/>
      <c r="M10" s="315"/>
      <c r="N10" s="315"/>
      <c r="O10" s="315"/>
      <c r="P10" s="315"/>
    </row>
    <row r="11" spans="1:16" s="120" customFormat="1" ht="31.5" customHeight="1">
      <c r="A11" s="316" t="s">
        <v>59</v>
      </c>
      <c r="B11" s="316"/>
      <c r="C11" s="129"/>
      <c r="D11" s="130"/>
      <c r="E11" s="131"/>
      <c r="F11" s="131"/>
      <c r="G11" s="131"/>
      <c r="H11" s="132"/>
      <c r="I11" s="132"/>
      <c r="J11" s="133"/>
      <c r="K11" s="123"/>
      <c r="L11" s="123"/>
      <c r="M11" s="123"/>
      <c r="N11" s="123"/>
      <c r="O11" s="123"/>
      <c r="P11" s="123"/>
    </row>
    <row r="12" spans="3:16" s="120" customFormat="1" ht="6" customHeight="1">
      <c r="C12" s="121"/>
      <c r="D12" s="121"/>
      <c r="E12" s="121"/>
      <c r="L12" s="134"/>
      <c r="M12" s="134"/>
      <c r="N12" s="134"/>
      <c r="O12" s="134"/>
      <c r="P12" s="134"/>
    </row>
    <row r="13" spans="1:16" s="120" customFormat="1" ht="12.75" customHeight="1">
      <c r="A13" s="286" t="s">
        <v>77</v>
      </c>
      <c r="B13" s="317"/>
      <c r="C13" s="317"/>
      <c r="D13" s="317"/>
      <c r="E13" s="317"/>
      <c r="F13" s="317"/>
      <c r="G13" s="317"/>
      <c r="H13" s="317"/>
      <c r="I13" s="317"/>
      <c r="J13" s="317"/>
      <c r="K13" s="317"/>
      <c r="L13" s="317"/>
      <c r="M13" s="317"/>
      <c r="N13" s="317"/>
      <c r="O13" s="317"/>
      <c r="P13" s="317"/>
    </row>
    <row r="14" spans="1:16" s="120" customFormat="1" ht="12.75" customHeight="1">
      <c r="A14" s="286" t="s">
        <v>191</v>
      </c>
      <c r="B14" s="317"/>
      <c r="C14" s="317"/>
      <c r="D14" s="317"/>
      <c r="E14" s="317"/>
      <c r="F14" s="317"/>
      <c r="G14" s="317"/>
      <c r="H14" s="317"/>
      <c r="I14" s="317"/>
      <c r="J14" s="317"/>
      <c r="K14" s="317"/>
      <c r="L14" s="317"/>
      <c r="M14" s="317"/>
      <c r="N14" s="317"/>
      <c r="O14" s="317"/>
      <c r="P14" s="317"/>
    </row>
    <row r="15" spans="3:14" s="120" customFormat="1" ht="12.75">
      <c r="C15" s="314" t="s">
        <v>9</v>
      </c>
      <c r="D15" s="314"/>
      <c r="E15" s="314"/>
      <c r="F15" s="314"/>
      <c r="G15" s="314"/>
      <c r="H15" s="314"/>
      <c r="I15" s="314"/>
      <c r="J15" s="314"/>
      <c r="K15" s="314"/>
      <c r="L15" s="314"/>
      <c r="M15" s="314"/>
      <c r="N15" s="314"/>
    </row>
    <row r="16" spans="3:14" s="120" customFormat="1" ht="12.75" customHeight="1" thickBot="1">
      <c r="C16" s="13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</row>
    <row r="17" spans="1:16" s="136" customFormat="1" ht="13.5" thickBot="1">
      <c r="A17" s="318" t="s">
        <v>0</v>
      </c>
      <c r="B17" s="318" t="s">
        <v>18</v>
      </c>
      <c r="C17" s="320" t="s">
        <v>19</v>
      </c>
      <c r="D17" s="318" t="s">
        <v>20</v>
      </c>
      <c r="E17" s="318" t="s">
        <v>21</v>
      </c>
      <c r="F17" s="322" t="s">
        <v>22</v>
      </c>
      <c r="G17" s="322"/>
      <c r="H17" s="322"/>
      <c r="I17" s="322"/>
      <c r="J17" s="322"/>
      <c r="K17" s="322"/>
      <c r="L17" s="322" t="s">
        <v>23</v>
      </c>
      <c r="M17" s="322"/>
      <c r="N17" s="322"/>
      <c r="O17" s="322"/>
      <c r="P17" s="322"/>
    </row>
    <row r="18" spans="1:36" s="136" customFormat="1" ht="69.75" customHeight="1" thickBot="1">
      <c r="A18" s="319"/>
      <c r="B18" s="319"/>
      <c r="C18" s="321"/>
      <c r="D18" s="319"/>
      <c r="E18" s="319"/>
      <c r="F18" s="137" t="s">
        <v>24</v>
      </c>
      <c r="G18" s="138" t="s">
        <v>33</v>
      </c>
      <c r="H18" s="138" t="s">
        <v>34</v>
      </c>
      <c r="I18" s="138" t="s">
        <v>35</v>
      </c>
      <c r="J18" s="138" t="s">
        <v>36</v>
      </c>
      <c r="K18" s="137" t="s">
        <v>37</v>
      </c>
      <c r="L18" s="138" t="s">
        <v>25</v>
      </c>
      <c r="M18" s="138" t="s">
        <v>34</v>
      </c>
      <c r="N18" s="138" t="s">
        <v>35</v>
      </c>
      <c r="O18" s="138" t="s">
        <v>36</v>
      </c>
      <c r="P18" s="138" t="s">
        <v>38</v>
      </c>
      <c r="Z18" s="139"/>
      <c r="AA18" s="139"/>
      <c r="AB18" s="139"/>
      <c r="AC18" s="139"/>
      <c r="AD18" s="139"/>
      <c r="AE18" s="139"/>
      <c r="AF18" s="139"/>
      <c r="AG18" s="139"/>
      <c r="AH18" s="139"/>
      <c r="AI18" s="139"/>
      <c r="AJ18" s="139"/>
    </row>
    <row r="19" spans="1:36" s="136" customFormat="1" ht="12.75">
      <c r="A19" s="140" t="s">
        <v>26</v>
      </c>
      <c r="B19" s="141" t="s">
        <v>27</v>
      </c>
      <c r="C19" s="142">
        <v>3</v>
      </c>
      <c r="D19" s="143">
        <v>4</v>
      </c>
      <c r="E19" s="142">
        <v>5</v>
      </c>
      <c r="F19" s="143">
        <v>6</v>
      </c>
      <c r="G19" s="142">
        <v>7</v>
      </c>
      <c r="H19" s="142">
        <v>8</v>
      </c>
      <c r="I19" s="143">
        <v>9</v>
      </c>
      <c r="J19" s="143">
        <v>10</v>
      </c>
      <c r="K19" s="142">
        <v>11</v>
      </c>
      <c r="L19" s="142">
        <v>12</v>
      </c>
      <c r="M19" s="142">
        <v>13</v>
      </c>
      <c r="N19" s="143">
        <v>14</v>
      </c>
      <c r="O19" s="143">
        <v>15</v>
      </c>
      <c r="P19" s="144">
        <v>16</v>
      </c>
      <c r="Z19" s="139"/>
      <c r="AA19" s="323"/>
      <c r="AB19" s="323"/>
      <c r="AC19" s="323"/>
      <c r="AD19" s="323"/>
      <c r="AE19" s="323"/>
      <c r="AF19" s="323"/>
      <c r="AG19" s="323"/>
      <c r="AH19" s="323"/>
      <c r="AI19" s="139"/>
      <c r="AJ19" s="139"/>
    </row>
    <row r="20" spans="1:36" ht="38.25">
      <c r="A20" s="190">
        <v>1</v>
      </c>
      <c r="B20" s="186"/>
      <c r="C20" s="185" t="s">
        <v>501</v>
      </c>
      <c r="D20" s="186" t="s">
        <v>69</v>
      </c>
      <c r="E20" s="186">
        <v>450</v>
      </c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Z20" s="120"/>
      <c r="AA20" s="120"/>
      <c r="AB20" s="120"/>
      <c r="AC20" s="120"/>
      <c r="AD20" s="120"/>
      <c r="AE20" s="134"/>
      <c r="AF20" s="134"/>
      <c r="AG20" s="134"/>
      <c r="AH20" s="134"/>
      <c r="AI20" s="120"/>
      <c r="AJ20" s="120"/>
    </row>
    <row r="21" spans="1:36" ht="38.25">
      <c r="A21" s="190">
        <v>2</v>
      </c>
      <c r="B21" s="186"/>
      <c r="C21" s="185" t="s">
        <v>502</v>
      </c>
      <c r="D21" s="186" t="s">
        <v>49</v>
      </c>
      <c r="E21" s="186">
        <v>54</v>
      </c>
      <c r="F21" s="191"/>
      <c r="G21" s="191"/>
      <c r="H21" s="191"/>
      <c r="I21" s="191"/>
      <c r="J21" s="191"/>
      <c r="K21" s="191"/>
      <c r="L21" s="191"/>
      <c r="M21" s="191"/>
      <c r="N21" s="191"/>
      <c r="O21" s="191"/>
      <c r="P21" s="195"/>
      <c r="Z21" s="120"/>
      <c r="AA21" s="120"/>
      <c r="AB21" s="120"/>
      <c r="AC21" s="120"/>
      <c r="AD21" s="120"/>
      <c r="AE21" s="192"/>
      <c r="AF21" s="192"/>
      <c r="AG21" s="192"/>
      <c r="AH21" s="192"/>
      <c r="AI21" s="120"/>
      <c r="AJ21" s="120"/>
    </row>
    <row r="22" spans="1:36" ht="12.75">
      <c r="A22" s="190">
        <v>3</v>
      </c>
      <c r="B22" s="186"/>
      <c r="C22" s="185" t="s">
        <v>503</v>
      </c>
      <c r="D22" s="186" t="s">
        <v>49</v>
      </c>
      <c r="E22" s="186">
        <v>18</v>
      </c>
      <c r="F22" s="191"/>
      <c r="G22" s="191"/>
      <c r="H22" s="191"/>
      <c r="I22" s="191"/>
      <c r="J22" s="191"/>
      <c r="K22" s="191"/>
      <c r="L22" s="191"/>
      <c r="M22" s="191"/>
      <c r="N22" s="191"/>
      <c r="O22" s="191"/>
      <c r="P22" s="195"/>
      <c r="Z22" s="120"/>
      <c r="AA22" s="120"/>
      <c r="AB22" s="120"/>
      <c r="AC22" s="120"/>
      <c r="AD22" s="120"/>
      <c r="AE22" s="192"/>
      <c r="AF22" s="192"/>
      <c r="AG22" s="192"/>
      <c r="AH22" s="192"/>
      <c r="AI22" s="120"/>
      <c r="AJ22" s="120"/>
    </row>
    <row r="23" spans="1:36" ht="25.5">
      <c r="A23" s="190">
        <v>4</v>
      </c>
      <c r="B23" s="186"/>
      <c r="C23" s="185" t="s">
        <v>504</v>
      </c>
      <c r="D23" s="186" t="s">
        <v>49</v>
      </c>
      <c r="E23" s="186">
        <v>54</v>
      </c>
      <c r="F23" s="191"/>
      <c r="G23" s="191"/>
      <c r="H23" s="191"/>
      <c r="I23" s="191"/>
      <c r="J23" s="191"/>
      <c r="K23" s="191"/>
      <c r="L23" s="191"/>
      <c r="M23" s="191"/>
      <c r="N23" s="191"/>
      <c r="O23" s="191"/>
      <c r="P23" s="195"/>
      <c r="Z23" s="120"/>
      <c r="AA23" s="120"/>
      <c r="AB23" s="120"/>
      <c r="AC23" s="120"/>
      <c r="AD23" s="120"/>
      <c r="AE23" s="192"/>
      <c r="AF23" s="192"/>
      <c r="AG23" s="192"/>
      <c r="AH23" s="192"/>
      <c r="AI23" s="120"/>
      <c r="AJ23" s="120"/>
    </row>
    <row r="24" spans="1:36" ht="25.5">
      <c r="A24" s="190">
        <v>5</v>
      </c>
      <c r="B24" s="186"/>
      <c r="C24" s="185" t="s">
        <v>505</v>
      </c>
      <c r="D24" s="186" t="s">
        <v>49</v>
      </c>
      <c r="E24" s="186">
        <v>18</v>
      </c>
      <c r="F24" s="191"/>
      <c r="G24" s="191"/>
      <c r="H24" s="191"/>
      <c r="I24" s="191"/>
      <c r="J24" s="191"/>
      <c r="K24" s="191"/>
      <c r="L24" s="191"/>
      <c r="M24" s="191"/>
      <c r="N24" s="191"/>
      <c r="O24" s="191"/>
      <c r="P24" s="195"/>
      <c r="Z24" s="120"/>
      <c r="AA24" s="120"/>
      <c r="AB24" s="120"/>
      <c r="AC24" s="120"/>
      <c r="AD24" s="120"/>
      <c r="AE24" s="192"/>
      <c r="AF24" s="192"/>
      <c r="AG24" s="192"/>
      <c r="AH24" s="192"/>
      <c r="AI24" s="120"/>
      <c r="AJ24" s="120"/>
    </row>
    <row r="25" spans="1:36" ht="25.5">
      <c r="A25" s="190">
        <v>6</v>
      </c>
      <c r="B25" s="186"/>
      <c r="C25" s="185" t="s">
        <v>506</v>
      </c>
      <c r="D25" s="186" t="s">
        <v>49</v>
      </c>
      <c r="E25" s="186">
        <v>18</v>
      </c>
      <c r="F25" s="191"/>
      <c r="G25" s="191"/>
      <c r="H25" s="191"/>
      <c r="I25" s="191"/>
      <c r="J25" s="191"/>
      <c r="K25" s="191"/>
      <c r="L25" s="191"/>
      <c r="M25" s="191"/>
      <c r="N25" s="191"/>
      <c r="O25" s="191"/>
      <c r="P25" s="195"/>
      <c r="Z25" s="120"/>
      <c r="AA25" s="120"/>
      <c r="AB25" s="120"/>
      <c r="AC25" s="120"/>
      <c r="AD25" s="120"/>
      <c r="AE25" s="192"/>
      <c r="AF25" s="192"/>
      <c r="AG25" s="192"/>
      <c r="AH25" s="192"/>
      <c r="AI25" s="120"/>
      <c r="AJ25" s="120"/>
    </row>
    <row r="26" spans="1:36" ht="12.75">
      <c r="A26" s="190">
        <v>7</v>
      </c>
      <c r="B26" s="186"/>
      <c r="C26" s="185" t="s">
        <v>451</v>
      </c>
      <c r="D26" s="186" t="s">
        <v>452</v>
      </c>
      <c r="E26" s="186">
        <v>3</v>
      </c>
      <c r="F26" s="191"/>
      <c r="G26" s="191"/>
      <c r="H26" s="191"/>
      <c r="I26" s="191"/>
      <c r="J26" s="191"/>
      <c r="K26" s="191"/>
      <c r="L26" s="191"/>
      <c r="M26" s="191"/>
      <c r="N26" s="191"/>
      <c r="O26" s="191"/>
      <c r="P26" s="195"/>
      <c r="Z26" s="120"/>
      <c r="AA26" s="120"/>
      <c r="AB26" s="120"/>
      <c r="AC26" s="120"/>
      <c r="AD26" s="120"/>
      <c r="AE26" s="192"/>
      <c r="AF26" s="192"/>
      <c r="AG26" s="192"/>
      <c r="AH26" s="192"/>
      <c r="AI26" s="120"/>
      <c r="AJ26" s="120"/>
    </row>
    <row r="27" spans="1:36" ht="12.75">
      <c r="A27" s="190" t="s">
        <v>453</v>
      </c>
      <c r="B27" s="186"/>
      <c r="C27" s="185" t="s">
        <v>454</v>
      </c>
      <c r="D27" s="186" t="s">
        <v>69</v>
      </c>
      <c r="E27" s="186">
        <v>950</v>
      </c>
      <c r="F27" s="191"/>
      <c r="G27" s="191"/>
      <c r="H27" s="191"/>
      <c r="I27" s="191"/>
      <c r="J27" s="191"/>
      <c r="K27" s="191"/>
      <c r="L27" s="191"/>
      <c r="M27" s="191"/>
      <c r="N27" s="191"/>
      <c r="O27" s="191"/>
      <c r="P27" s="195"/>
      <c r="Z27" s="120"/>
      <c r="AA27" s="120"/>
      <c r="AB27" s="120"/>
      <c r="AC27" s="120"/>
      <c r="AD27" s="120"/>
      <c r="AE27" s="192"/>
      <c r="AF27" s="192"/>
      <c r="AG27" s="192"/>
      <c r="AH27" s="192"/>
      <c r="AI27" s="120"/>
      <c r="AJ27" s="120"/>
    </row>
    <row r="28" spans="1:36" ht="12.75">
      <c r="A28" s="190">
        <v>9</v>
      </c>
      <c r="B28" s="186"/>
      <c r="C28" s="185" t="s">
        <v>455</v>
      </c>
      <c r="D28" s="186" t="s">
        <v>69</v>
      </c>
      <c r="E28" s="186">
        <v>360</v>
      </c>
      <c r="F28" s="191"/>
      <c r="G28" s="191"/>
      <c r="H28" s="191"/>
      <c r="I28" s="191"/>
      <c r="J28" s="191"/>
      <c r="K28" s="191"/>
      <c r="L28" s="191"/>
      <c r="M28" s="191"/>
      <c r="N28" s="191"/>
      <c r="O28" s="191"/>
      <c r="P28" s="195"/>
      <c r="Z28" s="120"/>
      <c r="AA28" s="120"/>
      <c r="AB28" s="120"/>
      <c r="AC28" s="120"/>
      <c r="AD28" s="120"/>
      <c r="AE28" s="192"/>
      <c r="AF28" s="192"/>
      <c r="AG28" s="192"/>
      <c r="AH28" s="192"/>
      <c r="AI28" s="120"/>
      <c r="AJ28" s="120"/>
    </row>
    <row r="29" spans="1:36" ht="12.75">
      <c r="A29" s="190">
        <v>10</v>
      </c>
      <c r="B29" s="186"/>
      <c r="C29" s="185" t="s">
        <v>456</v>
      </c>
      <c r="D29" s="186" t="s">
        <v>49</v>
      </c>
      <c r="E29" s="186">
        <v>34</v>
      </c>
      <c r="F29" s="191"/>
      <c r="G29" s="191"/>
      <c r="H29" s="191"/>
      <c r="I29" s="191"/>
      <c r="J29" s="191"/>
      <c r="K29" s="191"/>
      <c r="L29" s="191"/>
      <c r="M29" s="191"/>
      <c r="N29" s="191"/>
      <c r="O29" s="191"/>
      <c r="P29" s="195"/>
      <c r="Z29" s="120"/>
      <c r="AA29" s="120"/>
      <c r="AB29" s="120"/>
      <c r="AC29" s="120"/>
      <c r="AD29" s="120"/>
      <c r="AE29" s="192"/>
      <c r="AF29" s="192"/>
      <c r="AG29" s="192"/>
      <c r="AH29" s="192"/>
      <c r="AI29" s="120"/>
      <c r="AJ29" s="120"/>
    </row>
    <row r="30" spans="1:36" ht="25.5">
      <c r="A30" s="190">
        <v>11</v>
      </c>
      <c r="B30" s="186"/>
      <c r="C30" s="185" t="s">
        <v>507</v>
      </c>
      <c r="D30" s="186" t="s">
        <v>49</v>
      </c>
      <c r="E30" s="186">
        <v>840</v>
      </c>
      <c r="F30" s="191"/>
      <c r="G30" s="191"/>
      <c r="H30" s="191"/>
      <c r="I30" s="191"/>
      <c r="J30" s="191"/>
      <c r="K30" s="191"/>
      <c r="L30" s="191"/>
      <c r="M30" s="191"/>
      <c r="N30" s="191"/>
      <c r="O30" s="191"/>
      <c r="P30" s="195"/>
      <c r="Z30" s="120"/>
      <c r="AA30" s="120"/>
      <c r="AB30" s="120"/>
      <c r="AC30" s="120"/>
      <c r="AD30" s="120"/>
      <c r="AE30" s="192"/>
      <c r="AF30" s="192"/>
      <c r="AG30" s="192"/>
      <c r="AH30" s="192"/>
      <c r="AI30" s="120"/>
      <c r="AJ30" s="120"/>
    </row>
    <row r="31" spans="1:36" ht="25.5">
      <c r="A31" s="190">
        <v>12</v>
      </c>
      <c r="B31" s="186"/>
      <c r="C31" s="185" t="s">
        <v>508</v>
      </c>
      <c r="D31" s="186" t="s">
        <v>49</v>
      </c>
      <c r="E31" s="186">
        <v>240</v>
      </c>
      <c r="F31" s="191"/>
      <c r="G31" s="191"/>
      <c r="H31" s="191"/>
      <c r="I31" s="191"/>
      <c r="J31" s="191"/>
      <c r="K31" s="191"/>
      <c r="L31" s="191"/>
      <c r="M31" s="191"/>
      <c r="N31" s="191"/>
      <c r="O31" s="191"/>
      <c r="P31" s="195"/>
      <c r="Z31" s="120"/>
      <c r="AA31" s="120"/>
      <c r="AB31" s="120"/>
      <c r="AC31" s="120"/>
      <c r="AD31" s="120"/>
      <c r="AE31" s="192"/>
      <c r="AF31" s="192"/>
      <c r="AG31" s="192"/>
      <c r="AH31" s="192"/>
      <c r="AI31" s="120"/>
      <c r="AJ31" s="120"/>
    </row>
    <row r="32" spans="1:36" ht="25.5">
      <c r="A32" s="190">
        <v>13</v>
      </c>
      <c r="B32" s="186"/>
      <c r="C32" s="185" t="s">
        <v>509</v>
      </c>
      <c r="D32" s="186" t="s">
        <v>49</v>
      </c>
      <c r="E32" s="186">
        <v>18</v>
      </c>
      <c r="F32" s="191"/>
      <c r="G32" s="191"/>
      <c r="H32" s="191"/>
      <c r="I32" s="191"/>
      <c r="J32" s="191"/>
      <c r="K32" s="191"/>
      <c r="L32" s="191"/>
      <c r="M32" s="191"/>
      <c r="N32" s="191"/>
      <c r="O32" s="191"/>
      <c r="P32" s="195"/>
      <c r="Z32" s="120"/>
      <c r="AA32" s="120"/>
      <c r="AB32" s="120"/>
      <c r="AC32" s="120"/>
      <c r="AD32" s="120"/>
      <c r="AE32" s="192"/>
      <c r="AF32" s="192"/>
      <c r="AG32" s="192"/>
      <c r="AH32" s="192"/>
      <c r="AI32" s="120"/>
      <c r="AJ32" s="120"/>
    </row>
    <row r="33" spans="1:36" s="152" customFormat="1" ht="25.5">
      <c r="A33" s="190">
        <v>14</v>
      </c>
      <c r="B33" s="186"/>
      <c r="C33" s="185" t="s">
        <v>510</v>
      </c>
      <c r="D33" s="186" t="s">
        <v>49</v>
      </c>
      <c r="E33" s="186">
        <v>34</v>
      </c>
      <c r="F33" s="148"/>
      <c r="G33" s="149"/>
      <c r="H33" s="150"/>
      <c r="I33" s="149"/>
      <c r="J33" s="149"/>
      <c r="K33" s="149"/>
      <c r="L33" s="149"/>
      <c r="M33" s="149"/>
      <c r="N33" s="149"/>
      <c r="O33" s="149"/>
      <c r="P33" s="151"/>
      <c r="Z33" s="153"/>
      <c r="AA33" s="154"/>
      <c r="AB33" s="154"/>
      <c r="AC33" s="154"/>
      <c r="AD33" s="154"/>
      <c r="AE33" s="154"/>
      <c r="AF33" s="154"/>
      <c r="AG33" s="154"/>
      <c r="AH33" s="154"/>
      <c r="AI33" s="154"/>
      <c r="AJ33" s="154"/>
    </row>
    <row r="34" spans="1:36" s="152" customFormat="1" ht="25.5">
      <c r="A34" s="190">
        <v>15</v>
      </c>
      <c r="B34" s="186"/>
      <c r="C34" s="185" t="s">
        <v>511</v>
      </c>
      <c r="D34" s="186" t="s">
        <v>69</v>
      </c>
      <c r="E34" s="186">
        <v>15</v>
      </c>
      <c r="F34" s="148"/>
      <c r="G34" s="149"/>
      <c r="H34" s="150"/>
      <c r="I34" s="149"/>
      <c r="J34" s="149"/>
      <c r="K34" s="149"/>
      <c r="L34" s="149"/>
      <c r="M34" s="149"/>
      <c r="N34" s="149"/>
      <c r="O34" s="149"/>
      <c r="P34" s="151"/>
      <c r="Z34" s="153"/>
      <c r="AA34" s="154"/>
      <c r="AB34" s="154"/>
      <c r="AC34" s="154"/>
      <c r="AD34" s="154"/>
      <c r="AE34" s="154"/>
      <c r="AF34" s="154"/>
      <c r="AG34" s="154"/>
      <c r="AH34" s="154"/>
      <c r="AI34" s="154"/>
      <c r="AJ34" s="154"/>
    </row>
    <row r="35" spans="1:36" s="152" customFormat="1" ht="25.5">
      <c r="A35" s="190">
        <v>16</v>
      </c>
      <c r="B35" s="186"/>
      <c r="C35" s="185" t="s">
        <v>512</v>
      </c>
      <c r="D35" s="186" t="s">
        <v>69</v>
      </c>
      <c r="E35" s="186">
        <v>8</v>
      </c>
      <c r="F35" s="148"/>
      <c r="G35" s="149"/>
      <c r="H35" s="150"/>
      <c r="I35" s="149"/>
      <c r="J35" s="149"/>
      <c r="K35" s="149"/>
      <c r="L35" s="149"/>
      <c r="M35" s="149"/>
      <c r="N35" s="149"/>
      <c r="O35" s="149"/>
      <c r="P35" s="151"/>
      <c r="Z35" s="153"/>
      <c r="AA35" s="154"/>
      <c r="AB35" s="154"/>
      <c r="AC35" s="154"/>
      <c r="AD35" s="154"/>
      <c r="AE35" s="154"/>
      <c r="AF35" s="154"/>
      <c r="AG35" s="154"/>
      <c r="AH35" s="154"/>
      <c r="AI35" s="154"/>
      <c r="AJ35" s="154"/>
    </row>
    <row r="36" spans="1:36" s="152" customFormat="1" ht="13.5" thickBot="1">
      <c r="A36" s="190">
        <v>17</v>
      </c>
      <c r="B36" s="186"/>
      <c r="C36" s="185" t="s">
        <v>197</v>
      </c>
      <c r="D36" s="186" t="s">
        <v>44</v>
      </c>
      <c r="E36" s="186">
        <v>1</v>
      </c>
      <c r="F36" s="148"/>
      <c r="G36" s="149"/>
      <c r="H36" s="150"/>
      <c r="I36" s="149"/>
      <c r="J36" s="149"/>
      <c r="K36" s="149"/>
      <c r="L36" s="149"/>
      <c r="M36" s="149"/>
      <c r="N36" s="149"/>
      <c r="O36" s="149"/>
      <c r="P36" s="151"/>
      <c r="Z36" s="153"/>
      <c r="AA36" s="154"/>
      <c r="AB36" s="154"/>
      <c r="AC36" s="154"/>
      <c r="AD36" s="154"/>
      <c r="AE36" s="154"/>
      <c r="AF36" s="154"/>
      <c r="AG36" s="154"/>
      <c r="AH36" s="154"/>
      <c r="AI36" s="154"/>
      <c r="AJ36" s="154"/>
    </row>
    <row r="37" spans="1:36" ht="14.25">
      <c r="A37" s="155"/>
      <c r="B37" s="145"/>
      <c r="C37" s="301" t="s">
        <v>4</v>
      </c>
      <c r="D37" s="302"/>
      <c r="E37" s="302"/>
      <c r="F37" s="302"/>
      <c r="G37" s="302"/>
      <c r="H37" s="302"/>
      <c r="I37" s="302"/>
      <c r="J37" s="302"/>
      <c r="K37" s="303"/>
      <c r="L37" s="146"/>
      <c r="M37" s="146"/>
      <c r="N37" s="146"/>
      <c r="O37" s="146"/>
      <c r="P37" s="147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</row>
    <row r="38" spans="1:36" ht="14.25">
      <c r="A38" s="156"/>
      <c r="C38" s="307" t="s">
        <v>42</v>
      </c>
      <c r="D38" s="307"/>
      <c r="E38" s="307"/>
      <c r="F38" s="307"/>
      <c r="G38" s="307"/>
      <c r="H38" s="307"/>
      <c r="I38" s="307"/>
      <c r="J38" s="307"/>
      <c r="K38" s="307"/>
      <c r="L38" s="158"/>
      <c r="M38" s="158"/>
      <c r="N38" s="159"/>
      <c r="O38" s="158"/>
      <c r="P38" s="16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</row>
    <row r="39" spans="1:36" ht="15" thickBot="1">
      <c r="A39" s="161"/>
      <c r="B39" s="162"/>
      <c r="C39" s="308" t="s">
        <v>28</v>
      </c>
      <c r="D39" s="308"/>
      <c r="E39" s="308"/>
      <c r="F39" s="308"/>
      <c r="G39" s="308"/>
      <c r="H39" s="308"/>
      <c r="I39" s="308"/>
      <c r="J39" s="308"/>
      <c r="K39" s="308"/>
      <c r="L39" s="163"/>
      <c r="M39" s="163"/>
      <c r="N39" s="163"/>
      <c r="O39" s="163"/>
      <c r="P39" s="164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  <c r="AJ39" s="120"/>
    </row>
    <row r="40" spans="3:5" s="120" customFormat="1" ht="12.75">
      <c r="C40" s="121"/>
      <c r="D40" s="121"/>
      <c r="E40" s="165"/>
    </row>
    <row r="41" spans="1:15" s="120" customFormat="1" ht="12.75">
      <c r="A41" s="325" t="s">
        <v>5</v>
      </c>
      <c r="B41" s="325"/>
      <c r="C41" s="166"/>
      <c r="D41" s="326"/>
      <c r="E41" s="314"/>
      <c r="G41" s="325" t="s">
        <v>29</v>
      </c>
      <c r="H41" s="325"/>
      <c r="I41" s="327"/>
      <c r="J41" s="327"/>
      <c r="K41" s="327"/>
      <c r="L41" s="327"/>
      <c r="M41" s="327"/>
      <c r="N41" s="324"/>
      <c r="O41" s="325"/>
    </row>
    <row r="42" spans="3:11" s="120" customFormat="1" ht="12.75">
      <c r="C42" s="167" t="s">
        <v>30</v>
      </c>
      <c r="D42" s="121"/>
      <c r="E42" s="121"/>
      <c r="K42" s="167" t="s">
        <v>30</v>
      </c>
    </row>
    <row r="43" spans="3:5" s="120" customFormat="1" ht="12.75">
      <c r="C43" s="121"/>
      <c r="D43" s="121"/>
      <c r="E43" s="121"/>
    </row>
    <row r="44" spans="1:8" s="120" customFormat="1" ht="12.75">
      <c r="A44" s="325" t="s">
        <v>6</v>
      </c>
      <c r="B44" s="325"/>
      <c r="C44" s="121"/>
      <c r="D44" s="121"/>
      <c r="E44" s="121"/>
      <c r="G44" s="325" t="s">
        <v>6</v>
      </c>
      <c r="H44" s="325"/>
    </row>
    <row r="45" spans="3:5" s="120" customFormat="1" ht="12.75">
      <c r="C45" s="121"/>
      <c r="D45" s="121"/>
      <c r="E45" s="121"/>
    </row>
    <row r="46" spans="3:5" s="120" customFormat="1" ht="12.75">
      <c r="C46" s="121"/>
      <c r="D46" s="121"/>
      <c r="E46" s="121"/>
    </row>
    <row r="47" spans="3:5" s="120" customFormat="1" ht="12.75">
      <c r="C47" s="121"/>
      <c r="D47" s="121"/>
      <c r="E47" s="121"/>
    </row>
    <row r="48" spans="3:5" s="120" customFormat="1" ht="12.75">
      <c r="C48" s="121"/>
      <c r="D48" s="121"/>
      <c r="E48" s="121"/>
    </row>
    <row r="49" spans="3:5" s="120" customFormat="1" ht="12.75">
      <c r="C49" s="121"/>
      <c r="D49" s="121"/>
      <c r="E49" s="121"/>
    </row>
    <row r="50" spans="3:5" s="120" customFormat="1" ht="12.75">
      <c r="C50" s="121"/>
      <c r="D50" s="121"/>
      <c r="E50" s="121"/>
    </row>
    <row r="51" spans="3:5" s="120" customFormat="1" ht="12.75">
      <c r="C51" s="121"/>
      <c r="D51" s="121"/>
      <c r="E51" s="121"/>
    </row>
    <row r="52" spans="3:5" s="120" customFormat="1" ht="12.75">
      <c r="C52" s="121"/>
      <c r="D52" s="121"/>
      <c r="E52" s="121"/>
    </row>
    <row r="53" spans="3:5" s="120" customFormat="1" ht="12.75">
      <c r="C53" s="121"/>
      <c r="D53" s="121"/>
      <c r="E53" s="121"/>
    </row>
    <row r="54" spans="3:5" s="120" customFormat="1" ht="12.75">
      <c r="C54" s="121"/>
      <c r="D54" s="121"/>
      <c r="E54" s="121"/>
    </row>
    <row r="55" spans="3:5" s="120" customFormat="1" ht="12.75">
      <c r="C55" s="121"/>
      <c r="D55" s="121"/>
      <c r="E55" s="121"/>
    </row>
    <row r="56" spans="3:5" s="120" customFormat="1" ht="12.75">
      <c r="C56" s="121"/>
      <c r="D56" s="121"/>
      <c r="E56" s="121"/>
    </row>
    <row r="57" spans="3:5" s="120" customFormat="1" ht="12.75">
      <c r="C57" s="121"/>
      <c r="D57" s="121"/>
      <c r="E57" s="121"/>
    </row>
    <row r="58" spans="3:5" s="120" customFormat="1" ht="12.75">
      <c r="C58" s="121"/>
      <c r="D58" s="121"/>
      <c r="E58" s="121"/>
    </row>
    <row r="59" spans="3:5" s="120" customFormat="1" ht="12.75">
      <c r="C59" s="121"/>
      <c r="D59" s="121"/>
      <c r="E59" s="121"/>
    </row>
    <row r="60" spans="3:5" s="120" customFormat="1" ht="12.75">
      <c r="C60" s="121"/>
      <c r="D60" s="121"/>
      <c r="E60" s="121"/>
    </row>
    <row r="61" spans="3:5" s="120" customFormat="1" ht="12.75">
      <c r="C61" s="121"/>
      <c r="D61" s="121"/>
      <c r="E61" s="121"/>
    </row>
    <row r="62" spans="3:5" s="120" customFormat="1" ht="12.75">
      <c r="C62" s="121"/>
      <c r="D62" s="121"/>
      <c r="E62" s="121"/>
    </row>
    <row r="63" spans="3:5" s="120" customFormat="1" ht="12.75">
      <c r="C63" s="121"/>
      <c r="D63" s="121"/>
      <c r="E63" s="121"/>
    </row>
    <row r="64" spans="3:5" s="120" customFormat="1" ht="12.75">
      <c r="C64" s="121"/>
      <c r="D64" s="121"/>
      <c r="E64" s="121"/>
    </row>
    <row r="65" spans="3:5" s="120" customFormat="1" ht="12.75">
      <c r="C65" s="121"/>
      <c r="D65" s="121"/>
      <c r="E65" s="121"/>
    </row>
    <row r="66" spans="3:5" s="120" customFormat="1" ht="12.75">
      <c r="C66" s="121"/>
      <c r="D66" s="121"/>
      <c r="E66" s="121"/>
    </row>
    <row r="67" spans="3:5" s="120" customFormat="1" ht="12.75">
      <c r="C67" s="121"/>
      <c r="D67" s="121"/>
      <c r="E67" s="121"/>
    </row>
    <row r="68" spans="3:5" s="120" customFormat="1" ht="12.75">
      <c r="C68" s="121"/>
      <c r="D68" s="121"/>
      <c r="E68" s="121"/>
    </row>
    <row r="69" spans="3:5" s="120" customFormat="1" ht="12.75">
      <c r="C69" s="121"/>
      <c r="D69" s="121"/>
      <c r="E69" s="121"/>
    </row>
    <row r="70" spans="3:5" s="120" customFormat="1" ht="12.75">
      <c r="C70" s="121"/>
      <c r="D70" s="121"/>
      <c r="E70" s="121"/>
    </row>
    <row r="71" spans="3:5" s="120" customFormat="1" ht="12.75">
      <c r="C71" s="121"/>
      <c r="D71" s="121"/>
      <c r="E71" s="121"/>
    </row>
    <row r="72" spans="3:5" s="120" customFormat="1" ht="12.75">
      <c r="C72" s="121"/>
      <c r="D72" s="121"/>
      <c r="E72" s="121"/>
    </row>
    <row r="73" spans="3:5" s="120" customFormat="1" ht="12.75">
      <c r="C73" s="121"/>
      <c r="D73" s="121"/>
      <c r="E73" s="121"/>
    </row>
    <row r="74" spans="3:5" s="120" customFormat="1" ht="12.75">
      <c r="C74" s="121"/>
      <c r="D74" s="121"/>
      <c r="E74" s="121"/>
    </row>
    <row r="75" spans="3:5" s="120" customFormat="1" ht="12.75">
      <c r="C75" s="121"/>
      <c r="D75" s="121"/>
      <c r="E75" s="121"/>
    </row>
    <row r="76" spans="3:5" s="120" customFormat="1" ht="12.75">
      <c r="C76" s="121"/>
      <c r="D76" s="121"/>
      <c r="E76" s="121"/>
    </row>
    <row r="77" spans="3:5" s="120" customFormat="1" ht="12.75">
      <c r="C77" s="121"/>
      <c r="D77" s="121"/>
      <c r="E77" s="121"/>
    </row>
    <row r="78" spans="3:5" s="120" customFormat="1" ht="12.75">
      <c r="C78" s="121"/>
      <c r="D78" s="121"/>
      <c r="E78" s="121"/>
    </row>
    <row r="79" spans="3:5" s="120" customFormat="1" ht="12.75">
      <c r="C79" s="121"/>
      <c r="D79" s="121"/>
      <c r="E79" s="121"/>
    </row>
    <row r="80" spans="3:5" s="120" customFormat="1" ht="12.75">
      <c r="C80" s="121"/>
      <c r="D80" s="121"/>
      <c r="E80" s="121"/>
    </row>
    <row r="81" spans="3:5" s="120" customFormat="1" ht="12.75">
      <c r="C81" s="121"/>
      <c r="D81" s="121"/>
      <c r="E81" s="121"/>
    </row>
    <row r="82" spans="3:5" s="120" customFormat="1" ht="12.75">
      <c r="C82" s="121"/>
      <c r="D82" s="121"/>
      <c r="E82" s="121"/>
    </row>
    <row r="83" spans="3:5" s="120" customFormat="1" ht="12.75">
      <c r="C83" s="121"/>
      <c r="D83" s="121"/>
      <c r="E83" s="121"/>
    </row>
    <row r="84" spans="3:5" s="120" customFormat="1" ht="12.75">
      <c r="C84" s="121"/>
      <c r="D84" s="121"/>
      <c r="E84" s="121"/>
    </row>
    <row r="85" spans="3:5" s="120" customFormat="1" ht="12.75">
      <c r="C85" s="121"/>
      <c r="D85" s="121"/>
      <c r="E85" s="121"/>
    </row>
    <row r="86" spans="3:5" s="120" customFormat="1" ht="12.75">
      <c r="C86" s="121"/>
      <c r="D86" s="121"/>
      <c r="E86" s="121"/>
    </row>
    <row r="87" spans="3:5" s="120" customFormat="1" ht="12.75">
      <c r="C87" s="121"/>
      <c r="D87" s="121"/>
      <c r="E87" s="121"/>
    </row>
    <row r="88" spans="3:5" s="120" customFormat="1" ht="12.75">
      <c r="C88" s="121"/>
      <c r="D88" s="121"/>
      <c r="E88" s="121"/>
    </row>
    <row r="89" spans="3:5" s="120" customFormat="1" ht="12.75">
      <c r="C89" s="121"/>
      <c r="D89" s="121"/>
      <c r="E89" s="121"/>
    </row>
    <row r="90" spans="3:5" s="120" customFormat="1" ht="12.75">
      <c r="C90" s="121"/>
      <c r="D90" s="121"/>
      <c r="E90" s="121"/>
    </row>
    <row r="91" spans="3:5" s="120" customFormat="1" ht="12.75">
      <c r="C91" s="121"/>
      <c r="D91" s="121"/>
      <c r="E91" s="121"/>
    </row>
    <row r="92" spans="3:5" s="120" customFormat="1" ht="12.75">
      <c r="C92" s="121"/>
      <c r="D92" s="121"/>
      <c r="E92" s="121"/>
    </row>
    <row r="93" spans="3:5" s="120" customFormat="1" ht="12.75">
      <c r="C93" s="121"/>
      <c r="D93" s="121"/>
      <c r="E93" s="121"/>
    </row>
    <row r="94" spans="3:5" s="120" customFormat="1" ht="12.75">
      <c r="C94" s="121"/>
      <c r="D94" s="121"/>
      <c r="E94" s="121"/>
    </row>
    <row r="95" spans="3:5" s="120" customFormat="1" ht="12.75">
      <c r="C95" s="121"/>
      <c r="D95" s="121"/>
      <c r="E95" s="121"/>
    </row>
    <row r="96" spans="3:5" s="120" customFormat="1" ht="12.75">
      <c r="C96" s="121"/>
      <c r="D96" s="121"/>
      <c r="E96" s="121"/>
    </row>
    <row r="97" spans="3:5" s="120" customFormat="1" ht="12.75">
      <c r="C97" s="121"/>
      <c r="D97" s="121"/>
      <c r="E97" s="121"/>
    </row>
    <row r="98" spans="3:5" s="120" customFormat="1" ht="12.75">
      <c r="C98" s="121"/>
      <c r="D98" s="121"/>
      <c r="E98" s="121"/>
    </row>
    <row r="99" spans="3:5" s="120" customFormat="1" ht="12.75">
      <c r="C99" s="121"/>
      <c r="D99" s="121"/>
      <c r="E99" s="121"/>
    </row>
    <row r="100" spans="3:5" s="120" customFormat="1" ht="12.75">
      <c r="C100" s="121"/>
      <c r="D100" s="121"/>
      <c r="E100" s="121"/>
    </row>
    <row r="101" spans="3:5" s="120" customFormat="1" ht="12.75">
      <c r="C101" s="121"/>
      <c r="D101" s="121"/>
      <c r="E101" s="121"/>
    </row>
    <row r="102" spans="3:5" s="120" customFormat="1" ht="12.75">
      <c r="C102" s="121"/>
      <c r="D102" s="121"/>
      <c r="E102" s="121"/>
    </row>
    <row r="103" spans="3:5" s="120" customFormat="1" ht="12.75">
      <c r="C103" s="121"/>
      <c r="D103" s="121"/>
      <c r="E103" s="121"/>
    </row>
    <row r="104" spans="3:5" s="120" customFormat="1" ht="12.75">
      <c r="C104" s="121"/>
      <c r="D104" s="121"/>
      <c r="E104" s="121"/>
    </row>
    <row r="105" spans="3:5" s="120" customFormat="1" ht="12.75">
      <c r="C105" s="121"/>
      <c r="D105" s="121"/>
      <c r="E105" s="121"/>
    </row>
    <row r="106" spans="3:5" s="120" customFormat="1" ht="12.75">
      <c r="C106" s="121"/>
      <c r="D106" s="121"/>
      <c r="E106" s="121"/>
    </row>
    <row r="107" spans="3:5" s="120" customFormat="1" ht="12.75">
      <c r="C107" s="121"/>
      <c r="D107" s="121"/>
      <c r="E107" s="121"/>
    </row>
    <row r="108" spans="3:5" s="120" customFormat="1" ht="12.75">
      <c r="C108" s="121"/>
      <c r="D108" s="121"/>
      <c r="E108" s="121"/>
    </row>
    <row r="109" spans="3:5" s="120" customFormat="1" ht="12.75">
      <c r="C109" s="121"/>
      <c r="D109" s="121"/>
      <c r="E109" s="121"/>
    </row>
    <row r="110" spans="3:5" s="120" customFormat="1" ht="12.75">
      <c r="C110" s="121"/>
      <c r="D110" s="121"/>
      <c r="E110" s="121"/>
    </row>
    <row r="111" spans="3:5" s="120" customFormat="1" ht="12.75">
      <c r="C111" s="121"/>
      <c r="D111" s="121"/>
      <c r="E111" s="121"/>
    </row>
    <row r="112" spans="3:5" s="120" customFormat="1" ht="12.75">
      <c r="C112" s="121"/>
      <c r="D112" s="121"/>
      <c r="E112" s="121"/>
    </row>
    <row r="113" spans="3:5" s="120" customFormat="1" ht="12.75">
      <c r="C113" s="121"/>
      <c r="D113" s="121"/>
      <c r="E113" s="121"/>
    </row>
    <row r="114" spans="3:5" s="120" customFormat="1" ht="12.75">
      <c r="C114" s="121"/>
      <c r="D114" s="121"/>
      <c r="E114" s="121"/>
    </row>
    <row r="115" spans="3:5" s="120" customFormat="1" ht="12.75">
      <c r="C115" s="121"/>
      <c r="D115" s="121"/>
      <c r="E115" s="121"/>
    </row>
    <row r="116" spans="3:5" s="120" customFormat="1" ht="12.75">
      <c r="C116" s="121"/>
      <c r="D116" s="121"/>
      <c r="E116" s="121"/>
    </row>
    <row r="117" spans="3:5" s="120" customFormat="1" ht="12.75">
      <c r="C117" s="121"/>
      <c r="D117" s="121"/>
      <c r="E117" s="121"/>
    </row>
    <row r="118" spans="3:5" s="120" customFormat="1" ht="12.75">
      <c r="C118" s="121"/>
      <c r="D118" s="121"/>
      <c r="E118" s="121"/>
    </row>
    <row r="119" spans="3:5" s="120" customFormat="1" ht="12.75">
      <c r="C119" s="121"/>
      <c r="D119" s="121"/>
      <c r="E119" s="121"/>
    </row>
    <row r="120" spans="3:5" s="120" customFormat="1" ht="12.75">
      <c r="C120" s="121"/>
      <c r="D120" s="121"/>
      <c r="E120" s="121"/>
    </row>
    <row r="121" spans="3:5" s="120" customFormat="1" ht="12.75">
      <c r="C121" s="121"/>
      <c r="D121" s="121"/>
      <c r="E121" s="121"/>
    </row>
    <row r="122" spans="3:5" s="120" customFormat="1" ht="12.75">
      <c r="C122" s="121"/>
      <c r="D122" s="121"/>
      <c r="E122" s="121"/>
    </row>
    <row r="123" spans="3:5" s="120" customFormat="1" ht="12.75">
      <c r="C123" s="121"/>
      <c r="D123" s="121"/>
      <c r="E123" s="121"/>
    </row>
    <row r="124" spans="3:5" s="120" customFormat="1" ht="12.75">
      <c r="C124" s="121"/>
      <c r="D124" s="121"/>
      <c r="E124" s="121"/>
    </row>
    <row r="125" spans="3:5" s="120" customFormat="1" ht="12.75">
      <c r="C125" s="121"/>
      <c r="D125" s="121"/>
      <c r="E125" s="121"/>
    </row>
    <row r="126" spans="3:5" s="120" customFormat="1" ht="12.75">
      <c r="C126" s="121"/>
      <c r="D126" s="121"/>
      <c r="E126" s="121"/>
    </row>
    <row r="127" spans="3:5" s="120" customFormat="1" ht="12.75">
      <c r="C127" s="121"/>
      <c r="D127" s="121"/>
      <c r="E127" s="121"/>
    </row>
    <row r="128" spans="3:5" s="120" customFormat="1" ht="12.75">
      <c r="C128" s="121"/>
      <c r="D128" s="121"/>
      <c r="E128" s="121"/>
    </row>
    <row r="129" spans="3:5" s="120" customFormat="1" ht="12.75">
      <c r="C129" s="121"/>
      <c r="D129" s="121"/>
      <c r="E129" s="121"/>
    </row>
    <row r="130" spans="3:5" s="120" customFormat="1" ht="12.75">
      <c r="C130" s="121"/>
      <c r="D130" s="121"/>
      <c r="E130" s="121"/>
    </row>
    <row r="131" spans="3:5" s="120" customFormat="1" ht="12.75">
      <c r="C131" s="121"/>
      <c r="D131" s="121"/>
      <c r="E131" s="121"/>
    </row>
    <row r="132" spans="3:5" s="120" customFormat="1" ht="12.75">
      <c r="C132" s="121"/>
      <c r="D132" s="121"/>
      <c r="E132" s="121"/>
    </row>
    <row r="133" spans="3:5" s="120" customFormat="1" ht="12.75">
      <c r="C133" s="121"/>
      <c r="D133" s="121"/>
      <c r="E133" s="121"/>
    </row>
    <row r="134" spans="3:5" s="120" customFormat="1" ht="12.75">
      <c r="C134" s="121"/>
      <c r="D134" s="121"/>
      <c r="E134" s="121"/>
    </row>
    <row r="135" spans="3:5" s="120" customFormat="1" ht="12.75">
      <c r="C135" s="121"/>
      <c r="D135" s="121"/>
      <c r="E135" s="121"/>
    </row>
    <row r="136" spans="3:5" s="120" customFormat="1" ht="12.75">
      <c r="C136" s="121"/>
      <c r="D136" s="121"/>
      <c r="E136" s="121"/>
    </row>
    <row r="137" spans="3:5" s="120" customFormat="1" ht="12.75">
      <c r="C137" s="121"/>
      <c r="D137" s="121"/>
      <c r="E137" s="121"/>
    </row>
    <row r="138" spans="3:5" s="120" customFormat="1" ht="12.75">
      <c r="C138" s="121"/>
      <c r="D138" s="121"/>
      <c r="E138" s="121"/>
    </row>
    <row r="139" spans="3:5" s="120" customFormat="1" ht="12.75">
      <c r="C139" s="121"/>
      <c r="D139" s="121"/>
      <c r="E139" s="121"/>
    </row>
    <row r="140" spans="3:5" s="120" customFormat="1" ht="12.75">
      <c r="C140" s="121"/>
      <c r="D140" s="121"/>
      <c r="E140" s="121"/>
    </row>
    <row r="141" spans="3:5" s="120" customFormat="1" ht="12.75">
      <c r="C141" s="121"/>
      <c r="D141" s="121"/>
      <c r="E141" s="121"/>
    </row>
    <row r="142" spans="3:5" s="120" customFormat="1" ht="12.75">
      <c r="C142" s="121"/>
      <c r="D142" s="121"/>
      <c r="E142" s="121"/>
    </row>
    <row r="143" spans="3:5" s="120" customFormat="1" ht="12.75">
      <c r="C143" s="121"/>
      <c r="D143" s="121"/>
      <c r="E143" s="121"/>
    </row>
    <row r="144" spans="3:5" s="120" customFormat="1" ht="12.75">
      <c r="C144" s="121"/>
      <c r="D144" s="121"/>
      <c r="E144" s="121"/>
    </row>
    <row r="145" spans="3:5" s="120" customFormat="1" ht="12.75">
      <c r="C145" s="121"/>
      <c r="D145" s="121"/>
      <c r="E145" s="121"/>
    </row>
    <row r="146" spans="3:5" s="120" customFormat="1" ht="12.75">
      <c r="C146" s="121"/>
      <c r="D146" s="121"/>
      <c r="E146" s="121"/>
    </row>
    <row r="147" spans="3:5" s="120" customFormat="1" ht="12.75">
      <c r="C147" s="121"/>
      <c r="D147" s="121"/>
      <c r="E147" s="121"/>
    </row>
    <row r="148" spans="3:5" s="120" customFormat="1" ht="12.75">
      <c r="C148" s="121"/>
      <c r="D148" s="121"/>
      <c r="E148" s="121"/>
    </row>
    <row r="149" spans="3:5" s="120" customFormat="1" ht="12.75">
      <c r="C149" s="121"/>
      <c r="D149" s="121"/>
      <c r="E149" s="121"/>
    </row>
    <row r="150" spans="3:5" s="120" customFormat="1" ht="12.75">
      <c r="C150" s="121"/>
      <c r="D150" s="121"/>
      <c r="E150" s="121"/>
    </row>
    <row r="151" spans="3:5" s="120" customFormat="1" ht="12.75">
      <c r="C151" s="121"/>
      <c r="D151" s="121"/>
      <c r="E151" s="121"/>
    </row>
    <row r="152" spans="3:5" s="120" customFormat="1" ht="12.75">
      <c r="C152" s="121"/>
      <c r="D152" s="121"/>
      <c r="E152" s="121"/>
    </row>
    <row r="153" spans="3:5" s="120" customFormat="1" ht="12.75">
      <c r="C153" s="121"/>
      <c r="D153" s="121"/>
      <c r="E153" s="121"/>
    </row>
    <row r="154" spans="3:5" s="120" customFormat="1" ht="12.75">
      <c r="C154" s="121"/>
      <c r="D154" s="121"/>
      <c r="E154" s="121"/>
    </row>
    <row r="155" spans="3:5" s="120" customFormat="1" ht="12.75">
      <c r="C155" s="121"/>
      <c r="D155" s="121"/>
      <c r="E155" s="121"/>
    </row>
    <row r="156" spans="3:5" s="120" customFormat="1" ht="12.75">
      <c r="C156" s="121"/>
      <c r="D156" s="121"/>
      <c r="E156" s="121"/>
    </row>
    <row r="157" spans="3:5" s="120" customFormat="1" ht="12.75">
      <c r="C157" s="121"/>
      <c r="D157" s="121"/>
      <c r="E157" s="121"/>
    </row>
    <row r="158" spans="3:5" s="120" customFormat="1" ht="12.75">
      <c r="C158" s="121"/>
      <c r="D158" s="121"/>
      <c r="E158" s="121"/>
    </row>
    <row r="159" spans="3:5" s="120" customFormat="1" ht="12.75">
      <c r="C159" s="121"/>
      <c r="D159" s="121"/>
      <c r="E159" s="121"/>
    </row>
    <row r="160" spans="3:5" s="120" customFormat="1" ht="12.75">
      <c r="C160" s="121"/>
      <c r="D160" s="121"/>
      <c r="E160" s="121"/>
    </row>
    <row r="161" spans="3:5" s="120" customFormat="1" ht="12.75">
      <c r="C161" s="121"/>
      <c r="D161" s="121"/>
      <c r="E161" s="121"/>
    </row>
    <row r="162" spans="3:5" s="120" customFormat="1" ht="12.75">
      <c r="C162" s="121"/>
      <c r="D162" s="121"/>
      <c r="E162" s="121"/>
    </row>
    <row r="163" spans="3:5" s="120" customFormat="1" ht="12.75">
      <c r="C163" s="121"/>
      <c r="D163" s="121"/>
      <c r="E163" s="121"/>
    </row>
    <row r="164" spans="3:5" s="120" customFormat="1" ht="12.75">
      <c r="C164" s="121"/>
      <c r="D164" s="121"/>
      <c r="E164" s="121"/>
    </row>
    <row r="165" spans="3:5" s="120" customFormat="1" ht="12.75">
      <c r="C165" s="121"/>
      <c r="D165" s="121"/>
      <c r="E165" s="121"/>
    </row>
    <row r="166" spans="3:5" s="120" customFormat="1" ht="12.75">
      <c r="C166" s="121"/>
      <c r="D166" s="121"/>
      <c r="E166" s="121"/>
    </row>
    <row r="167" spans="3:5" s="120" customFormat="1" ht="12.75">
      <c r="C167" s="121"/>
      <c r="D167" s="121"/>
      <c r="E167" s="121"/>
    </row>
    <row r="168" spans="3:5" s="120" customFormat="1" ht="12.75">
      <c r="C168" s="121"/>
      <c r="D168" s="121"/>
      <c r="E168" s="121"/>
    </row>
    <row r="169" spans="3:5" s="120" customFormat="1" ht="12.75">
      <c r="C169" s="121"/>
      <c r="D169" s="121"/>
      <c r="E169" s="121"/>
    </row>
    <row r="170" spans="3:5" s="120" customFormat="1" ht="12.75">
      <c r="C170" s="121"/>
      <c r="D170" s="121"/>
      <c r="E170" s="121"/>
    </row>
    <row r="171" spans="3:5" s="120" customFormat="1" ht="12.75">
      <c r="C171" s="121"/>
      <c r="D171" s="121"/>
      <c r="E171" s="121"/>
    </row>
    <row r="172" spans="3:5" s="120" customFormat="1" ht="12.75">
      <c r="C172" s="121"/>
      <c r="D172" s="121"/>
      <c r="E172" s="121"/>
    </row>
    <row r="173" spans="3:5" s="120" customFormat="1" ht="12.75">
      <c r="C173" s="121"/>
      <c r="D173" s="121"/>
      <c r="E173" s="121"/>
    </row>
    <row r="174" spans="3:5" s="120" customFormat="1" ht="12.75">
      <c r="C174" s="121"/>
      <c r="D174" s="121"/>
      <c r="E174" s="121"/>
    </row>
    <row r="175" spans="3:5" s="120" customFormat="1" ht="12.75">
      <c r="C175" s="121"/>
      <c r="D175" s="121"/>
      <c r="E175" s="121"/>
    </row>
    <row r="176" spans="3:5" s="120" customFormat="1" ht="12.75">
      <c r="C176" s="121"/>
      <c r="D176" s="121"/>
      <c r="E176" s="121"/>
    </row>
    <row r="177" spans="3:5" s="120" customFormat="1" ht="12.75">
      <c r="C177" s="121"/>
      <c r="D177" s="121"/>
      <c r="E177" s="121"/>
    </row>
    <row r="178" spans="3:5" s="120" customFormat="1" ht="12.75">
      <c r="C178" s="121"/>
      <c r="D178" s="121"/>
      <c r="E178" s="121"/>
    </row>
    <row r="179" spans="3:5" s="120" customFormat="1" ht="12.75">
      <c r="C179" s="121"/>
      <c r="D179" s="121"/>
      <c r="E179" s="121"/>
    </row>
    <row r="180" spans="3:5" s="120" customFormat="1" ht="12.75">
      <c r="C180" s="121"/>
      <c r="D180" s="121"/>
      <c r="E180" s="121"/>
    </row>
    <row r="181" spans="3:5" s="120" customFormat="1" ht="12.75">
      <c r="C181" s="121"/>
      <c r="D181" s="121"/>
      <c r="E181" s="121"/>
    </row>
    <row r="182" spans="3:5" s="120" customFormat="1" ht="12.75">
      <c r="C182" s="121"/>
      <c r="D182" s="121"/>
      <c r="E182" s="121"/>
    </row>
    <row r="183" spans="3:5" s="120" customFormat="1" ht="12.75">
      <c r="C183" s="121"/>
      <c r="D183" s="121"/>
      <c r="E183" s="121"/>
    </row>
    <row r="184" spans="3:5" s="120" customFormat="1" ht="12.75">
      <c r="C184" s="121"/>
      <c r="D184" s="121"/>
      <c r="E184" s="121"/>
    </row>
    <row r="185" spans="3:5" s="120" customFormat="1" ht="12.75">
      <c r="C185" s="121"/>
      <c r="D185" s="121"/>
      <c r="E185" s="121"/>
    </row>
    <row r="186" spans="3:5" s="120" customFormat="1" ht="12.75">
      <c r="C186" s="121"/>
      <c r="D186" s="121"/>
      <c r="E186" s="121"/>
    </row>
    <row r="187" spans="3:5" s="120" customFormat="1" ht="12.75">
      <c r="C187" s="121"/>
      <c r="D187" s="121"/>
      <c r="E187" s="121"/>
    </row>
    <row r="188" spans="3:5" s="120" customFormat="1" ht="12.75">
      <c r="C188" s="121"/>
      <c r="D188" s="121"/>
      <c r="E188" s="121"/>
    </row>
    <row r="189" spans="3:5" s="120" customFormat="1" ht="12.75">
      <c r="C189" s="121"/>
      <c r="D189" s="121"/>
      <c r="E189" s="121"/>
    </row>
    <row r="190" spans="3:5" s="120" customFormat="1" ht="12.75">
      <c r="C190" s="121"/>
      <c r="D190" s="121"/>
      <c r="E190" s="121"/>
    </row>
    <row r="191" spans="3:5" s="120" customFormat="1" ht="12.75">
      <c r="C191" s="121"/>
      <c r="D191" s="121"/>
      <c r="E191" s="121"/>
    </row>
    <row r="192" spans="3:5" s="120" customFormat="1" ht="12.75">
      <c r="C192" s="121"/>
      <c r="D192" s="121"/>
      <c r="E192" s="121"/>
    </row>
    <row r="193" spans="3:5" s="120" customFormat="1" ht="12.75">
      <c r="C193" s="121"/>
      <c r="D193" s="121"/>
      <c r="E193" s="121"/>
    </row>
    <row r="194" spans="3:5" s="120" customFormat="1" ht="12.75">
      <c r="C194" s="121"/>
      <c r="D194" s="121"/>
      <c r="E194" s="121"/>
    </row>
    <row r="195" spans="3:5" s="120" customFormat="1" ht="12.75">
      <c r="C195" s="121"/>
      <c r="D195" s="121"/>
      <c r="E195" s="121"/>
    </row>
    <row r="196" spans="3:5" s="120" customFormat="1" ht="12.75">
      <c r="C196" s="121"/>
      <c r="D196" s="121"/>
      <c r="E196" s="121"/>
    </row>
    <row r="197" spans="3:5" s="120" customFormat="1" ht="12.75">
      <c r="C197" s="121"/>
      <c r="D197" s="121"/>
      <c r="E197" s="121"/>
    </row>
    <row r="198" spans="3:5" s="120" customFormat="1" ht="12.75">
      <c r="C198" s="121"/>
      <c r="D198" s="121"/>
      <c r="E198" s="121"/>
    </row>
    <row r="199" spans="3:5" s="120" customFormat="1" ht="12.75">
      <c r="C199" s="121"/>
      <c r="D199" s="121"/>
      <c r="E199" s="121"/>
    </row>
    <row r="200" spans="3:5" s="120" customFormat="1" ht="12.75">
      <c r="C200" s="121"/>
      <c r="D200" s="121"/>
      <c r="E200" s="121"/>
    </row>
    <row r="201" spans="3:5" s="120" customFormat="1" ht="12.75">
      <c r="C201" s="121"/>
      <c r="D201" s="121"/>
      <c r="E201" s="121"/>
    </row>
    <row r="202" spans="3:5" s="120" customFormat="1" ht="12.75">
      <c r="C202" s="121"/>
      <c r="D202" s="121"/>
      <c r="E202" s="121"/>
    </row>
    <row r="203" spans="3:5" s="120" customFormat="1" ht="12.75">
      <c r="C203" s="121"/>
      <c r="D203" s="121"/>
      <c r="E203" s="121"/>
    </row>
    <row r="204" spans="3:5" s="120" customFormat="1" ht="12.75">
      <c r="C204" s="121"/>
      <c r="D204" s="121"/>
      <c r="E204" s="121"/>
    </row>
    <row r="205" spans="3:5" s="120" customFormat="1" ht="12.75">
      <c r="C205" s="121"/>
      <c r="D205" s="121"/>
      <c r="E205" s="121"/>
    </row>
    <row r="206" spans="3:5" s="120" customFormat="1" ht="12.75">
      <c r="C206" s="121"/>
      <c r="D206" s="121"/>
      <c r="E206" s="121"/>
    </row>
    <row r="207" spans="3:5" s="120" customFormat="1" ht="12.75">
      <c r="C207" s="121"/>
      <c r="D207" s="121"/>
      <c r="E207" s="121"/>
    </row>
    <row r="208" spans="3:5" s="120" customFormat="1" ht="12.75">
      <c r="C208" s="121"/>
      <c r="D208" s="121"/>
      <c r="E208" s="121"/>
    </row>
    <row r="209" spans="3:5" s="120" customFormat="1" ht="12.75">
      <c r="C209" s="121"/>
      <c r="D209" s="121"/>
      <c r="E209" s="121"/>
    </row>
    <row r="210" spans="3:5" s="120" customFormat="1" ht="12.75">
      <c r="C210" s="121"/>
      <c r="D210" s="121"/>
      <c r="E210" s="121"/>
    </row>
    <row r="211" spans="3:5" s="120" customFormat="1" ht="12.75">
      <c r="C211" s="121"/>
      <c r="D211" s="121"/>
      <c r="E211" s="121"/>
    </row>
    <row r="212" spans="3:5" s="120" customFormat="1" ht="12.75">
      <c r="C212" s="121"/>
      <c r="D212" s="121"/>
      <c r="E212" s="121"/>
    </row>
    <row r="213" spans="3:5" s="120" customFormat="1" ht="12.75">
      <c r="C213" s="121"/>
      <c r="D213" s="121"/>
      <c r="E213" s="121"/>
    </row>
    <row r="214" spans="3:5" s="120" customFormat="1" ht="12.75">
      <c r="C214" s="121"/>
      <c r="D214" s="121"/>
      <c r="E214" s="121"/>
    </row>
    <row r="215" spans="3:5" s="120" customFormat="1" ht="12.75">
      <c r="C215" s="121"/>
      <c r="D215" s="121"/>
      <c r="E215" s="121"/>
    </row>
    <row r="216" spans="3:5" s="120" customFormat="1" ht="12.75">
      <c r="C216" s="121"/>
      <c r="D216" s="121"/>
      <c r="E216" s="121"/>
    </row>
    <row r="217" spans="3:5" s="120" customFormat="1" ht="12.75">
      <c r="C217" s="121"/>
      <c r="D217" s="121"/>
      <c r="E217" s="121"/>
    </row>
    <row r="218" spans="3:5" s="120" customFormat="1" ht="12.75">
      <c r="C218" s="121"/>
      <c r="D218" s="121"/>
      <c r="E218" s="121"/>
    </row>
    <row r="219" spans="3:5" s="120" customFormat="1" ht="12.75">
      <c r="C219" s="121"/>
      <c r="D219" s="121"/>
      <c r="E219" s="121"/>
    </row>
    <row r="220" spans="3:5" s="120" customFormat="1" ht="12.75">
      <c r="C220" s="121"/>
      <c r="D220" s="121"/>
      <c r="E220" s="121"/>
    </row>
    <row r="221" spans="3:5" s="120" customFormat="1" ht="12.75">
      <c r="C221" s="121"/>
      <c r="D221" s="121"/>
      <c r="E221" s="121"/>
    </row>
    <row r="222" spans="3:5" s="120" customFormat="1" ht="12.75">
      <c r="C222" s="121"/>
      <c r="D222" s="121"/>
      <c r="E222" s="121"/>
    </row>
    <row r="223" spans="3:5" s="120" customFormat="1" ht="12.75">
      <c r="C223" s="121"/>
      <c r="D223" s="121"/>
      <c r="E223" s="121"/>
    </row>
    <row r="224" spans="3:5" s="120" customFormat="1" ht="12.75">
      <c r="C224" s="121"/>
      <c r="D224" s="121"/>
      <c r="E224" s="121"/>
    </row>
    <row r="225" spans="3:5" s="120" customFormat="1" ht="12.75">
      <c r="C225" s="121"/>
      <c r="D225" s="121"/>
      <c r="E225" s="121"/>
    </row>
    <row r="226" spans="3:5" s="120" customFormat="1" ht="12.75">
      <c r="C226" s="121"/>
      <c r="D226" s="121"/>
      <c r="E226" s="121"/>
    </row>
    <row r="227" spans="3:5" s="120" customFormat="1" ht="12.75">
      <c r="C227" s="121"/>
      <c r="D227" s="121"/>
      <c r="E227" s="121"/>
    </row>
    <row r="228" spans="3:5" s="120" customFormat="1" ht="12.75">
      <c r="C228" s="121"/>
      <c r="D228" s="121"/>
      <c r="E228" s="121"/>
    </row>
    <row r="229" spans="3:5" s="120" customFormat="1" ht="12.75">
      <c r="C229" s="121"/>
      <c r="D229" s="121"/>
      <c r="E229" s="121"/>
    </row>
    <row r="230" spans="3:5" s="120" customFormat="1" ht="12.75">
      <c r="C230" s="121"/>
      <c r="D230" s="121"/>
      <c r="E230" s="121"/>
    </row>
    <row r="231" spans="3:5" s="120" customFormat="1" ht="12.75">
      <c r="C231" s="121"/>
      <c r="D231" s="121"/>
      <c r="E231" s="121"/>
    </row>
    <row r="232" spans="3:5" s="120" customFormat="1" ht="12.75">
      <c r="C232" s="121"/>
      <c r="D232" s="121"/>
      <c r="E232" s="121"/>
    </row>
    <row r="233" spans="3:5" s="120" customFormat="1" ht="12.75">
      <c r="C233" s="121"/>
      <c r="D233" s="121"/>
      <c r="E233" s="121"/>
    </row>
    <row r="234" spans="3:5" s="120" customFormat="1" ht="12.75">
      <c r="C234" s="121"/>
      <c r="D234" s="121"/>
      <c r="E234" s="121"/>
    </row>
    <row r="235" spans="3:5" s="120" customFormat="1" ht="12.75">
      <c r="C235" s="121"/>
      <c r="D235" s="121"/>
      <c r="E235" s="121"/>
    </row>
    <row r="236" spans="3:5" s="120" customFormat="1" ht="12.75">
      <c r="C236" s="121"/>
      <c r="D236" s="121"/>
      <c r="E236" s="121"/>
    </row>
    <row r="237" spans="3:5" s="120" customFormat="1" ht="12.75">
      <c r="C237" s="121"/>
      <c r="D237" s="121"/>
      <c r="E237" s="121"/>
    </row>
    <row r="238" spans="3:5" s="120" customFormat="1" ht="12.75">
      <c r="C238" s="121"/>
      <c r="D238" s="121"/>
      <c r="E238" s="121"/>
    </row>
    <row r="239" spans="3:5" s="120" customFormat="1" ht="12.75">
      <c r="C239" s="121"/>
      <c r="D239" s="121"/>
      <c r="E239" s="121"/>
    </row>
    <row r="240" spans="3:5" s="120" customFormat="1" ht="12.75">
      <c r="C240" s="121"/>
      <c r="D240" s="121"/>
      <c r="E240" s="121"/>
    </row>
    <row r="241" spans="3:5" s="120" customFormat="1" ht="12.75">
      <c r="C241" s="121"/>
      <c r="D241" s="121"/>
      <c r="E241" s="121"/>
    </row>
    <row r="242" spans="3:5" s="120" customFormat="1" ht="12.75">
      <c r="C242" s="121"/>
      <c r="D242" s="121"/>
      <c r="E242" s="121"/>
    </row>
    <row r="243" spans="3:5" s="120" customFormat="1" ht="12.75">
      <c r="C243" s="121"/>
      <c r="D243" s="121"/>
      <c r="E243" s="121"/>
    </row>
    <row r="244" spans="3:5" s="120" customFormat="1" ht="12.75">
      <c r="C244" s="121"/>
      <c r="D244" s="121"/>
      <c r="E244" s="121"/>
    </row>
    <row r="245" spans="3:5" s="120" customFormat="1" ht="12.75">
      <c r="C245" s="121"/>
      <c r="D245" s="121"/>
      <c r="E245" s="121"/>
    </row>
    <row r="246" spans="3:5" s="120" customFormat="1" ht="12.75">
      <c r="C246" s="121"/>
      <c r="D246" s="121"/>
      <c r="E246" s="121"/>
    </row>
    <row r="247" spans="3:5" s="120" customFormat="1" ht="12.75">
      <c r="C247" s="121"/>
      <c r="D247" s="121"/>
      <c r="E247" s="121"/>
    </row>
    <row r="248" spans="3:5" s="120" customFormat="1" ht="12.75">
      <c r="C248" s="121"/>
      <c r="D248" s="121"/>
      <c r="E248" s="121"/>
    </row>
    <row r="249" spans="3:5" s="120" customFormat="1" ht="12.75">
      <c r="C249" s="121"/>
      <c r="D249" s="121"/>
      <c r="E249" s="121"/>
    </row>
    <row r="250" spans="3:5" s="120" customFormat="1" ht="12.75">
      <c r="C250" s="121"/>
      <c r="D250" s="121"/>
      <c r="E250" s="121"/>
    </row>
    <row r="251" spans="3:5" s="120" customFormat="1" ht="12.75">
      <c r="C251" s="121"/>
      <c r="D251" s="121"/>
      <c r="E251" s="121"/>
    </row>
    <row r="252" spans="3:5" s="120" customFormat="1" ht="12.75">
      <c r="C252" s="121"/>
      <c r="D252" s="121"/>
      <c r="E252" s="121"/>
    </row>
    <row r="253" spans="3:5" s="120" customFormat="1" ht="12.75">
      <c r="C253" s="121"/>
      <c r="D253" s="121"/>
      <c r="E253" s="121"/>
    </row>
    <row r="254" spans="3:5" s="120" customFormat="1" ht="12.75">
      <c r="C254" s="121"/>
      <c r="D254" s="121"/>
      <c r="E254" s="121"/>
    </row>
    <row r="255" spans="3:5" s="120" customFormat="1" ht="12.75">
      <c r="C255" s="121"/>
      <c r="D255" s="121"/>
      <c r="E255" s="121"/>
    </row>
    <row r="256" spans="3:5" s="120" customFormat="1" ht="12.75">
      <c r="C256" s="121"/>
      <c r="D256" s="121"/>
      <c r="E256" s="121"/>
    </row>
    <row r="257" spans="3:5" s="120" customFormat="1" ht="12.75">
      <c r="C257" s="121"/>
      <c r="D257" s="121"/>
      <c r="E257" s="121"/>
    </row>
    <row r="258" spans="3:5" s="120" customFormat="1" ht="12.75">
      <c r="C258" s="121"/>
      <c r="D258" s="121"/>
      <c r="E258" s="121"/>
    </row>
    <row r="259" spans="3:5" s="120" customFormat="1" ht="12.75">
      <c r="C259" s="121"/>
      <c r="D259" s="121"/>
      <c r="E259" s="121"/>
    </row>
    <row r="260" spans="3:5" s="120" customFormat="1" ht="12.75">
      <c r="C260" s="121"/>
      <c r="D260" s="121"/>
      <c r="E260" s="121"/>
    </row>
    <row r="261" spans="3:5" s="120" customFormat="1" ht="12.75">
      <c r="C261" s="121"/>
      <c r="D261" s="121"/>
      <c r="E261" s="121"/>
    </row>
    <row r="262" spans="3:5" s="120" customFormat="1" ht="12.75">
      <c r="C262" s="121"/>
      <c r="D262" s="121"/>
      <c r="E262" s="121"/>
    </row>
    <row r="263" spans="3:5" s="120" customFormat="1" ht="12.75">
      <c r="C263" s="121"/>
      <c r="D263" s="121"/>
      <c r="E263" s="121"/>
    </row>
    <row r="264" spans="3:5" s="120" customFormat="1" ht="12.75">
      <c r="C264" s="121"/>
      <c r="D264" s="121"/>
      <c r="E264" s="121"/>
    </row>
    <row r="265" spans="3:5" s="120" customFormat="1" ht="12.75">
      <c r="C265" s="121"/>
      <c r="D265" s="121"/>
      <c r="E265" s="121"/>
    </row>
    <row r="266" spans="3:5" s="120" customFormat="1" ht="12.75">
      <c r="C266" s="121"/>
      <c r="D266" s="121"/>
      <c r="E266" s="121"/>
    </row>
    <row r="267" spans="3:5" s="120" customFormat="1" ht="12.75">
      <c r="C267" s="121"/>
      <c r="D267" s="121"/>
      <c r="E267" s="121"/>
    </row>
    <row r="268" spans="3:5" s="120" customFormat="1" ht="12.75">
      <c r="C268" s="121"/>
      <c r="D268" s="121"/>
      <c r="E268" s="121"/>
    </row>
    <row r="269" spans="3:5" s="120" customFormat="1" ht="12.75">
      <c r="C269" s="121"/>
      <c r="D269" s="121"/>
      <c r="E269" s="121"/>
    </row>
    <row r="270" spans="3:5" s="120" customFormat="1" ht="12.75">
      <c r="C270" s="121"/>
      <c r="D270" s="121"/>
      <c r="E270" s="121"/>
    </row>
    <row r="271" spans="3:5" s="120" customFormat="1" ht="12.75">
      <c r="C271" s="121"/>
      <c r="D271" s="121"/>
      <c r="E271" s="121"/>
    </row>
    <row r="272" spans="3:5" s="120" customFormat="1" ht="12.75">
      <c r="C272" s="121"/>
      <c r="D272" s="121"/>
      <c r="E272" s="121"/>
    </row>
    <row r="273" spans="3:5" s="120" customFormat="1" ht="12.75">
      <c r="C273" s="121"/>
      <c r="D273" s="121"/>
      <c r="E273" s="121"/>
    </row>
    <row r="274" spans="3:5" s="120" customFormat="1" ht="12.75">
      <c r="C274" s="121"/>
      <c r="D274" s="121"/>
      <c r="E274" s="121"/>
    </row>
    <row r="275" spans="3:5" s="120" customFormat="1" ht="12.75">
      <c r="C275" s="121"/>
      <c r="D275" s="121"/>
      <c r="E275" s="121"/>
    </row>
    <row r="276" spans="3:5" s="120" customFormat="1" ht="12.75">
      <c r="C276" s="121"/>
      <c r="D276" s="121"/>
      <c r="E276" s="121"/>
    </row>
    <row r="277" spans="3:5" s="120" customFormat="1" ht="12.75">
      <c r="C277" s="121"/>
      <c r="D277" s="121"/>
      <c r="E277" s="121"/>
    </row>
    <row r="278" spans="3:5" s="120" customFormat="1" ht="12.75">
      <c r="C278" s="121"/>
      <c r="D278" s="121"/>
      <c r="E278" s="121"/>
    </row>
    <row r="279" spans="3:5" s="120" customFormat="1" ht="12.75">
      <c r="C279" s="121"/>
      <c r="D279" s="121"/>
      <c r="E279" s="121"/>
    </row>
    <row r="280" spans="3:5" s="120" customFormat="1" ht="12.75">
      <c r="C280" s="121"/>
      <c r="D280" s="121"/>
      <c r="E280" s="121"/>
    </row>
    <row r="281" spans="3:5" s="120" customFormat="1" ht="12.75">
      <c r="C281" s="121"/>
      <c r="D281" s="121"/>
      <c r="E281" s="121"/>
    </row>
    <row r="282" spans="3:5" s="120" customFormat="1" ht="12.75">
      <c r="C282" s="121"/>
      <c r="D282" s="121"/>
      <c r="E282" s="121"/>
    </row>
    <row r="283" spans="3:5" s="120" customFormat="1" ht="12.75">
      <c r="C283" s="121"/>
      <c r="D283" s="121"/>
      <c r="E283" s="121"/>
    </row>
    <row r="284" spans="3:5" s="120" customFormat="1" ht="12.75">
      <c r="C284" s="121"/>
      <c r="D284" s="121"/>
      <c r="E284" s="121"/>
    </row>
    <row r="285" spans="3:5" s="120" customFormat="1" ht="12.75">
      <c r="C285" s="121"/>
      <c r="D285" s="121"/>
      <c r="E285" s="121"/>
    </row>
    <row r="286" spans="3:5" s="120" customFormat="1" ht="12.75">
      <c r="C286" s="121"/>
      <c r="D286" s="121"/>
      <c r="E286" s="121"/>
    </row>
    <row r="287" spans="3:5" s="120" customFormat="1" ht="12.75">
      <c r="C287" s="121"/>
      <c r="D287" s="121"/>
      <c r="E287" s="121"/>
    </row>
    <row r="288" spans="3:5" s="120" customFormat="1" ht="12.75">
      <c r="C288" s="121"/>
      <c r="D288" s="121"/>
      <c r="E288" s="121"/>
    </row>
    <row r="289" spans="3:5" s="120" customFormat="1" ht="12.75">
      <c r="C289" s="121"/>
      <c r="D289" s="121"/>
      <c r="E289" s="121"/>
    </row>
    <row r="290" spans="3:5" s="120" customFormat="1" ht="12.75">
      <c r="C290" s="121"/>
      <c r="D290" s="121"/>
      <c r="E290" s="121"/>
    </row>
    <row r="291" spans="3:5" s="120" customFormat="1" ht="12.75">
      <c r="C291" s="121"/>
      <c r="D291" s="121"/>
      <c r="E291" s="121"/>
    </row>
    <row r="292" spans="3:5" s="120" customFormat="1" ht="12.75">
      <c r="C292" s="121"/>
      <c r="D292" s="121"/>
      <c r="E292" s="121"/>
    </row>
    <row r="293" spans="3:5" s="120" customFormat="1" ht="12.75">
      <c r="C293" s="121"/>
      <c r="D293" s="121"/>
      <c r="E293" s="121"/>
    </row>
    <row r="294" spans="3:5" s="120" customFormat="1" ht="12.75">
      <c r="C294" s="121"/>
      <c r="D294" s="121"/>
      <c r="E294" s="121"/>
    </row>
    <row r="295" spans="3:5" s="120" customFormat="1" ht="12.75">
      <c r="C295" s="121"/>
      <c r="D295" s="121"/>
      <c r="E295" s="121"/>
    </row>
    <row r="296" spans="3:5" s="120" customFormat="1" ht="12.75">
      <c r="C296" s="121"/>
      <c r="D296" s="121"/>
      <c r="E296" s="121"/>
    </row>
    <row r="297" spans="3:5" s="120" customFormat="1" ht="12.75">
      <c r="C297" s="121"/>
      <c r="D297" s="121"/>
      <c r="E297" s="121"/>
    </row>
    <row r="298" spans="3:5" s="120" customFormat="1" ht="12.75">
      <c r="C298" s="121"/>
      <c r="D298" s="121"/>
      <c r="E298" s="121"/>
    </row>
    <row r="299" spans="3:5" s="120" customFormat="1" ht="12.75">
      <c r="C299" s="121"/>
      <c r="D299" s="121"/>
      <c r="E299" s="121"/>
    </row>
    <row r="300" spans="3:5" s="120" customFormat="1" ht="12.75">
      <c r="C300" s="121"/>
      <c r="D300" s="121"/>
      <c r="E300" s="121"/>
    </row>
    <row r="301" spans="3:5" s="120" customFormat="1" ht="12.75">
      <c r="C301" s="121"/>
      <c r="D301" s="121"/>
      <c r="E301" s="121"/>
    </row>
    <row r="302" spans="3:5" s="120" customFormat="1" ht="12.75">
      <c r="C302" s="121"/>
      <c r="D302" s="121"/>
      <c r="E302" s="121"/>
    </row>
    <row r="303" spans="3:5" s="120" customFormat="1" ht="12.75">
      <c r="C303" s="121"/>
      <c r="D303" s="121"/>
      <c r="E303" s="121"/>
    </row>
    <row r="304" spans="3:5" s="120" customFormat="1" ht="12.75">
      <c r="C304" s="121"/>
      <c r="D304" s="121"/>
      <c r="E304" s="121"/>
    </row>
    <row r="305" spans="3:5" s="120" customFormat="1" ht="12.75">
      <c r="C305" s="121"/>
      <c r="D305" s="121"/>
      <c r="E305" s="121"/>
    </row>
    <row r="306" spans="3:5" s="120" customFormat="1" ht="12.75">
      <c r="C306" s="121"/>
      <c r="D306" s="121"/>
      <c r="E306" s="121"/>
    </row>
    <row r="307" spans="3:5" s="120" customFormat="1" ht="12.75">
      <c r="C307" s="121"/>
      <c r="D307" s="121"/>
      <c r="E307" s="121"/>
    </row>
    <row r="308" spans="3:5" s="120" customFormat="1" ht="12.75">
      <c r="C308" s="121"/>
      <c r="D308" s="121"/>
      <c r="E308" s="121"/>
    </row>
    <row r="309" spans="3:5" s="120" customFormat="1" ht="12.75">
      <c r="C309" s="121"/>
      <c r="D309" s="121"/>
      <c r="E309" s="121"/>
    </row>
    <row r="310" spans="3:5" s="120" customFormat="1" ht="12.75">
      <c r="C310" s="121"/>
      <c r="D310" s="121"/>
      <c r="E310" s="121"/>
    </row>
    <row r="311" spans="3:5" s="120" customFormat="1" ht="12.75">
      <c r="C311" s="121"/>
      <c r="D311" s="121"/>
      <c r="E311" s="121"/>
    </row>
    <row r="312" spans="3:5" s="120" customFormat="1" ht="12.75">
      <c r="C312" s="121"/>
      <c r="D312" s="121"/>
      <c r="E312" s="121"/>
    </row>
    <row r="313" spans="3:5" s="120" customFormat="1" ht="12.75">
      <c r="C313" s="121"/>
      <c r="D313" s="121"/>
      <c r="E313" s="121"/>
    </row>
    <row r="314" spans="3:5" s="120" customFormat="1" ht="12.75">
      <c r="C314" s="121"/>
      <c r="D314" s="121"/>
      <c r="E314" s="121"/>
    </row>
    <row r="315" spans="3:5" s="120" customFormat="1" ht="12.75">
      <c r="C315" s="121"/>
      <c r="D315" s="121"/>
      <c r="E315" s="121"/>
    </row>
    <row r="316" spans="3:5" s="120" customFormat="1" ht="12.75">
      <c r="C316" s="121"/>
      <c r="D316" s="121"/>
      <c r="E316" s="121"/>
    </row>
    <row r="317" spans="3:5" s="120" customFormat="1" ht="12.75">
      <c r="C317" s="121"/>
      <c r="D317" s="121"/>
      <c r="E317" s="121"/>
    </row>
    <row r="318" spans="3:5" s="120" customFormat="1" ht="12.75">
      <c r="C318" s="121"/>
      <c r="D318" s="121"/>
      <c r="E318" s="121"/>
    </row>
    <row r="319" spans="3:5" s="120" customFormat="1" ht="12.75">
      <c r="C319" s="121"/>
      <c r="D319" s="121"/>
      <c r="E319" s="121"/>
    </row>
    <row r="320" spans="3:5" s="120" customFormat="1" ht="12.75">
      <c r="C320" s="121"/>
      <c r="D320" s="121"/>
      <c r="E320" s="121"/>
    </row>
    <row r="321" spans="3:5" s="120" customFormat="1" ht="12.75">
      <c r="C321" s="121"/>
      <c r="D321" s="121"/>
      <c r="E321" s="121"/>
    </row>
    <row r="322" spans="3:5" s="120" customFormat="1" ht="12.75">
      <c r="C322" s="121"/>
      <c r="D322" s="121"/>
      <c r="E322" s="121"/>
    </row>
    <row r="323" spans="3:5" s="120" customFormat="1" ht="12.75">
      <c r="C323" s="121"/>
      <c r="D323" s="121"/>
      <c r="E323" s="121"/>
    </row>
    <row r="324" spans="3:5" s="120" customFormat="1" ht="12.75">
      <c r="C324" s="121"/>
      <c r="D324" s="121"/>
      <c r="E324" s="121"/>
    </row>
    <row r="325" spans="3:5" s="120" customFormat="1" ht="12.75">
      <c r="C325" s="121"/>
      <c r="D325" s="121"/>
      <c r="E325" s="121"/>
    </row>
    <row r="326" spans="3:5" s="120" customFormat="1" ht="12.75">
      <c r="C326" s="121"/>
      <c r="D326" s="121"/>
      <c r="E326" s="121"/>
    </row>
    <row r="327" spans="3:5" s="120" customFormat="1" ht="12.75">
      <c r="C327" s="121"/>
      <c r="D327" s="121"/>
      <c r="E327" s="121"/>
    </row>
    <row r="328" spans="3:5" s="120" customFormat="1" ht="12.75">
      <c r="C328" s="121"/>
      <c r="D328" s="121"/>
      <c r="E328" s="121"/>
    </row>
    <row r="329" spans="3:5" s="120" customFormat="1" ht="12.75">
      <c r="C329" s="121"/>
      <c r="D329" s="121"/>
      <c r="E329" s="121"/>
    </row>
    <row r="330" spans="3:5" s="120" customFormat="1" ht="12.75">
      <c r="C330" s="121"/>
      <c r="D330" s="121"/>
      <c r="E330" s="121"/>
    </row>
    <row r="331" spans="3:5" s="120" customFormat="1" ht="12.75">
      <c r="C331" s="121"/>
      <c r="D331" s="121"/>
      <c r="E331" s="121"/>
    </row>
    <row r="332" spans="3:5" s="120" customFormat="1" ht="12.75">
      <c r="C332" s="121"/>
      <c r="D332" s="121"/>
      <c r="E332" s="121"/>
    </row>
    <row r="333" spans="3:5" s="120" customFormat="1" ht="12.75">
      <c r="C333" s="121"/>
      <c r="D333" s="121"/>
      <c r="E333" s="121"/>
    </row>
    <row r="334" spans="3:5" s="120" customFormat="1" ht="12.75">
      <c r="C334" s="121"/>
      <c r="D334" s="121"/>
      <c r="E334" s="121"/>
    </row>
  </sheetData>
  <sheetProtection/>
  <protectedRanges>
    <protectedRange password="CF3F" sqref="B20:B32 E20:E36 B33:C36" name="Range1_2_1"/>
    <protectedRange password="CF3F" sqref="D20:D36" name="Range1_1_2_1"/>
  </protectedRanges>
  <mergeCells count="30">
    <mergeCell ref="A44:B44"/>
    <mergeCell ref="G44:H44"/>
    <mergeCell ref="AA19:AD19"/>
    <mergeCell ref="C37:K37"/>
    <mergeCell ref="C38:K38"/>
    <mergeCell ref="C39:K39"/>
    <mergeCell ref="A41:B41"/>
    <mergeCell ref="D41:E41"/>
    <mergeCell ref="G41:H41"/>
    <mergeCell ref="I41:M41"/>
    <mergeCell ref="F17:K17"/>
    <mergeCell ref="L17:P17"/>
    <mergeCell ref="AE19:AF19"/>
    <mergeCell ref="AG19:AH19"/>
    <mergeCell ref="N41:O41"/>
    <mergeCell ref="A17:A18"/>
    <mergeCell ref="B17:B18"/>
    <mergeCell ref="C17:C18"/>
    <mergeCell ref="D17:D18"/>
    <mergeCell ref="E17:E18"/>
    <mergeCell ref="C15:N15"/>
    <mergeCell ref="C10:P10"/>
    <mergeCell ref="A11:B11"/>
    <mergeCell ref="A13:P13"/>
    <mergeCell ref="A14:P14"/>
    <mergeCell ref="A4:P4"/>
    <mergeCell ref="A5:P5"/>
    <mergeCell ref="C7:P7"/>
    <mergeCell ref="C8:P8"/>
    <mergeCell ref="C9:P9"/>
  </mergeCells>
  <printOptions/>
  <pageMargins left="0.48" right="0.4330708661417323" top="0.7480314960629921" bottom="0.6692913385826772" header="0.5118110236220472" footer="0.4330708661417323"/>
  <pageSetup horizontalDpi="600" verticalDpi="600" orientation="landscape" paperSize="9" scale="91" r:id="rId1"/>
  <headerFooter alignWithMargins="0">
    <oddFooter>&amp;R&amp;P lapa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J357"/>
  <sheetViews>
    <sheetView tabSelected="1" view="pageBreakPreview" zoomScaleSheetLayoutView="100" zoomScalePageLayoutView="0" workbookViewId="0" topLeftCell="A7">
      <selection activeCell="E55" sqref="E55"/>
    </sheetView>
  </sheetViews>
  <sheetFormatPr defaultColWidth="9.140625" defaultRowHeight="12.75"/>
  <cols>
    <col min="1" max="1" width="4.140625" style="119" customWidth="1"/>
    <col min="2" max="2" width="13.140625" style="157" customWidth="1"/>
    <col min="3" max="3" width="40.00390625" style="168" customWidth="1"/>
    <col min="4" max="4" width="5.8515625" style="168" bestFit="1" customWidth="1"/>
    <col min="5" max="5" width="7.8515625" style="168" customWidth="1"/>
    <col min="6" max="6" width="5.7109375" style="157" bestFit="1" customWidth="1"/>
    <col min="7" max="7" width="5.7109375" style="119" bestFit="1" customWidth="1"/>
    <col min="8" max="8" width="7.28125" style="119" customWidth="1"/>
    <col min="9" max="10" width="7.00390625" style="119" bestFit="1" customWidth="1"/>
    <col min="11" max="11" width="7.00390625" style="119" customWidth="1"/>
    <col min="12" max="16" width="8.421875" style="119" customWidth="1"/>
    <col min="17" max="17" width="7.28125" style="119" customWidth="1"/>
    <col min="18" max="16384" width="9.140625" style="119" customWidth="1"/>
  </cols>
  <sheetData>
    <row r="1" spans="2:16" ht="12.75">
      <c r="B1" s="120"/>
      <c r="C1" s="121"/>
      <c r="D1" s="121"/>
      <c r="E1" s="121"/>
      <c r="F1" s="120"/>
      <c r="P1" s="122" t="s">
        <v>51</v>
      </c>
    </row>
    <row r="2" spans="2:16" ht="12.75">
      <c r="B2" s="120"/>
      <c r="C2" s="121"/>
      <c r="D2" s="121"/>
      <c r="E2" s="121"/>
      <c r="F2" s="120"/>
      <c r="P2" s="122" t="s">
        <v>198</v>
      </c>
    </row>
    <row r="3" spans="2:16" ht="12.75">
      <c r="B3" s="120"/>
      <c r="C3" s="121"/>
      <c r="D3" s="121"/>
      <c r="E3" s="121"/>
      <c r="F3" s="120"/>
      <c r="P3" s="122" t="s">
        <v>52</v>
      </c>
    </row>
    <row r="4" spans="1:16" ht="15.75">
      <c r="A4" s="310" t="s">
        <v>53</v>
      </c>
      <c r="B4" s="310"/>
      <c r="C4" s="310"/>
      <c r="D4" s="310"/>
      <c r="E4" s="310"/>
      <c r="F4" s="310"/>
      <c r="G4" s="310"/>
      <c r="H4" s="310"/>
      <c r="I4" s="310"/>
      <c r="J4" s="310"/>
      <c r="K4" s="310"/>
      <c r="L4" s="310"/>
      <c r="M4" s="310"/>
      <c r="N4" s="310"/>
      <c r="O4" s="310"/>
      <c r="P4" s="310"/>
    </row>
    <row r="5" spans="1:16" ht="14.25">
      <c r="A5" s="311" t="s">
        <v>54</v>
      </c>
      <c r="B5" s="311"/>
      <c r="C5" s="311"/>
      <c r="D5" s="311"/>
      <c r="E5" s="311"/>
      <c r="F5" s="311"/>
      <c r="G5" s="311"/>
      <c r="H5" s="311"/>
      <c r="I5" s="311"/>
      <c r="J5" s="311"/>
      <c r="K5" s="311"/>
      <c r="L5" s="311"/>
      <c r="M5" s="311"/>
      <c r="N5" s="311"/>
      <c r="O5" s="311"/>
      <c r="P5" s="311"/>
    </row>
    <row r="6" spans="1:16" ht="4.5" customHeight="1">
      <c r="A6" s="202"/>
      <c r="B6" s="202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02"/>
      <c r="N6" s="202"/>
      <c r="O6" s="202"/>
      <c r="P6" s="202"/>
    </row>
    <row r="7" spans="1:16" ht="30.75" customHeight="1">
      <c r="A7" s="124" t="s">
        <v>55</v>
      </c>
      <c r="B7" s="125"/>
      <c r="C7" s="237" t="s">
        <v>199</v>
      </c>
      <c r="D7" s="312"/>
      <c r="E7" s="312"/>
      <c r="F7" s="312"/>
      <c r="G7" s="312"/>
      <c r="H7" s="312"/>
      <c r="I7" s="312"/>
      <c r="J7" s="312"/>
      <c r="K7" s="312"/>
      <c r="L7" s="312"/>
      <c r="M7" s="312"/>
      <c r="N7" s="312"/>
      <c r="O7" s="312"/>
      <c r="P7" s="312"/>
    </row>
    <row r="8" spans="1:16" ht="15" customHeight="1">
      <c r="A8" s="126" t="s">
        <v>56</v>
      </c>
      <c r="B8" s="127"/>
      <c r="C8" s="237" t="s">
        <v>200</v>
      </c>
      <c r="D8" s="312"/>
      <c r="E8" s="312"/>
      <c r="F8" s="312"/>
      <c r="G8" s="312"/>
      <c r="H8" s="312"/>
      <c r="I8" s="312"/>
      <c r="J8" s="312"/>
      <c r="K8" s="312"/>
      <c r="L8" s="312"/>
      <c r="M8" s="312"/>
      <c r="N8" s="312"/>
      <c r="O8" s="312"/>
      <c r="P8" s="312"/>
    </row>
    <row r="9" spans="1:16" ht="15">
      <c r="A9" s="126" t="s">
        <v>57</v>
      </c>
      <c r="B9" s="127"/>
      <c r="C9" s="313" t="s">
        <v>201</v>
      </c>
      <c r="D9" s="313"/>
      <c r="E9" s="313"/>
      <c r="F9" s="313"/>
      <c r="G9" s="313"/>
      <c r="H9" s="313"/>
      <c r="I9" s="313"/>
      <c r="J9" s="313"/>
      <c r="K9" s="313"/>
      <c r="L9" s="313"/>
      <c r="M9" s="313"/>
      <c r="N9" s="313"/>
      <c r="O9" s="313"/>
      <c r="P9" s="313"/>
    </row>
    <row r="10" spans="1:16" s="120" customFormat="1" ht="18" customHeight="1">
      <c r="A10" s="126" t="s">
        <v>58</v>
      </c>
      <c r="B10" s="128"/>
      <c r="C10" s="315" t="s">
        <v>80</v>
      </c>
      <c r="D10" s="315"/>
      <c r="E10" s="315"/>
      <c r="F10" s="315"/>
      <c r="G10" s="315"/>
      <c r="H10" s="315"/>
      <c r="I10" s="315"/>
      <c r="J10" s="315"/>
      <c r="K10" s="315"/>
      <c r="L10" s="315"/>
      <c r="M10" s="315"/>
      <c r="N10" s="315"/>
      <c r="O10" s="315"/>
      <c r="P10" s="315"/>
    </row>
    <row r="11" spans="1:16" s="120" customFormat="1" ht="31.5" customHeight="1">
      <c r="A11" s="316" t="s">
        <v>59</v>
      </c>
      <c r="B11" s="316"/>
      <c r="C11" s="129"/>
      <c r="D11" s="130"/>
      <c r="E11" s="131"/>
      <c r="F11" s="131"/>
      <c r="G11" s="131"/>
      <c r="H11" s="132"/>
      <c r="I11" s="132"/>
      <c r="J11" s="133"/>
      <c r="K11" s="202"/>
      <c r="L11" s="202"/>
      <c r="M11" s="202"/>
      <c r="N11" s="202"/>
      <c r="O11" s="202"/>
      <c r="P11" s="202"/>
    </row>
    <row r="12" spans="3:16" s="120" customFormat="1" ht="6" customHeight="1">
      <c r="C12" s="121"/>
      <c r="D12" s="121"/>
      <c r="E12" s="121"/>
      <c r="L12" s="200"/>
      <c r="M12" s="200"/>
      <c r="N12" s="200"/>
      <c r="O12" s="200"/>
      <c r="P12" s="200"/>
    </row>
    <row r="13" spans="1:16" s="120" customFormat="1" ht="12.75" customHeight="1">
      <c r="A13" s="286" t="s">
        <v>518</v>
      </c>
      <c r="B13" s="317"/>
      <c r="C13" s="317"/>
      <c r="D13" s="317"/>
      <c r="E13" s="317"/>
      <c r="F13" s="317"/>
      <c r="G13" s="317"/>
      <c r="H13" s="317"/>
      <c r="I13" s="317"/>
      <c r="J13" s="317"/>
      <c r="K13" s="317"/>
      <c r="L13" s="317"/>
      <c r="M13" s="317"/>
      <c r="N13" s="317"/>
      <c r="O13" s="317"/>
      <c r="P13" s="317"/>
    </row>
    <row r="14" spans="1:16" s="120" customFormat="1" ht="12.75" customHeight="1">
      <c r="A14" s="286" t="s">
        <v>517</v>
      </c>
      <c r="B14" s="317"/>
      <c r="C14" s="317"/>
      <c r="D14" s="317"/>
      <c r="E14" s="317"/>
      <c r="F14" s="317"/>
      <c r="G14" s="317"/>
      <c r="H14" s="317"/>
      <c r="I14" s="317"/>
      <c r="J14" s="317"/>
      <c r="K14" s="317"/>
      <c r="L14" s="317"/>
      <c r="M14" s="317"/>
      <c r="N14" s="317"/>
      <c r="O14" s="317"/>
      <c r="P14" s="317"/>
    </row>
    <row r="15" spans="3:14" s="120" customFormat="1" ht="12.75">
      <c r="C15" s="314" t="s">
        <v>9</v>
      </c>
      <c r="D15" s="314"/>
      <c r="E15" s="314"/>
      <c r="F15" s="314"/>
      <c r="G15" s="314"/>
      <c r="H15" s="314"/>
      <c r="I15" s="314"/>
      <c r="J15" s="314"/>
      <c r="K15" s="314"/>
      <c r="L15" s="314"/>
      <c r="M15" s="314"/>
      <c r="N15" s="314"/>
    </row>
    <row r="16" spans="3:14" s="120" customFormat="1" ht="12.75" customHeight="1" thickBot="1"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</row>
    <row r="17" spans="1:16" s="136" customFormat="1" ht="13.5" thickBot="1">
      <c r="A17" s="318" t="s">
        <v>0</v>
      </c>
      <c r="B17" s="318" t="s">
        <v>18</v>
      </c>
      <c r="C17" s="320" t="s">
        <v>19</v>
      </c>
      <c r="D17" s="318" t="s">
        <v>20</v>
      </c>
      <c r="E17" s="318" t="s">
        <v>21</v>
      </c>
      <c r="F17" s="322" t="s">
        <v>22</v>
      </c>
      <c r="G17" s="322"/>
      <c r="H17" s="322"/>
      <c r="I17" s="322"/>
      <c r="J17" s="322"/>
      <c r="K17" s="322"/>
      <c r="L17" s="322" t="s">
        <v>23</v>
      </c>
      <c r="M17" s="322"/>
      <c r="N17" s="322"/>
      <c r="O17" s="322"/>
      <c r="P17" s="322"/>
    </row>
    <row r="18" spans="1:36" s="136" customFormat="1" ht="69.75" customHeight="1" thickBot="1">
      <c r="A18" s="319"/>
      <c r="B18" s="319"/>
      <c r="C18" s="321"/>
      <c r="D18" s="319"/>
      <c r="E18" s="319"/>
      <c r="F18" s="137" t="s">
        <v>24</v>
      </c>
      <c r="G18" s="138" t="s">
        <v>33</v>
      </c>
      <c r="H18" s="138" t="s">
        <v>34</v>
      </c>
      <c r="I18" s="138" t="s">
        <v>35</v>
      </c>
      <c r="J18" s="138" t="s">
        <v>36</v>
      </c>
      <c r="K18" s="137" t="s">
        <v>37</v>
      </c>
      <c r="L18" s="138" t="s">
        <v>25</v>
      </c>
      <c r="M18" s="138" t="s">
        <v>34</v>
      </c>
      <c r="N18" s="138" t="s">
        <v>35</v>
      </c>
      <c r="O18" s="138" t="s">
        <v>36</v>
      </c>
      <c r="P18" s="138" t="s">
        <v>38</v>
      </c>
      <c r="Z18" s="139"/>
      <c r="AA18" s="139"/>
      <c r="AB18" s="139"/>
      <c r="AC18" s="139"/>
      <c r="AD18" s="139"/>
      <c r="AE18" s="139"/>
      <c r="AF18" s="139"/>
      <c r="AG18" s="139"/>
      <c r="AH18" s="139"/>
      <c r="AI18" s="139"/>
      <c r="AJ18" s="139"/>
    </row>
    <row r="19" spans="1:36" s="136" customFormat="1" ht="12.75">
      <c r="A19" s="140" t="s">
        <v>26</v>
      </c>
      <c r="B19" s="141" t="s">
        <v>27</v>
      </c>
      <c r="C19" s="142">
        <v>3</v>
      </c>
      <c r="D19" s="143">
        <v>4</v>
      </c>
      <c r="E19" s="142">
        <v>5</v>
      </c>
      <c r="F19" s="143">
        <v>6</v>
      </c>
      <c r="G19" s="142">
        <v>7</v>
      </c>
      <c r="H19" s="142">
        <v>8</v>
      </c>
      <c r="I19" s="143">
        <v>9</v>
      </c>
      <c r="J19" s="143">
        <v>10</v>
      </c>
      <c r="K19" s="142">
        <v>11</v>
      </c>
      <c r="L19" s="142">
        <v>12</v>
      </c>
      <c r="M19" s="142">
        <v>13</v>
      </c>
      <c r="N19" s="143">
        <v>14</v>
      </c>
      <c r="O19" s="143">
        <v>15</v>
      </c>
      <c r="P19" s="144">
        <v>16</v>
      </c>
      <c r="Z19" s="139"/>
      <c r="AA19" s="323"/>
      <c r="AB19" s="323"/>
      <c r="AC19" s="323"/>
      <c r="AD19" s="323"/>
      <c r="AE19" s="323"/>
      <c r="AF19" s="323"/>
      <c r="AG19" s="323"/>
      <c r="AH19" s="323"/>
      <c r="AI19" s="139"/>
      <c r="AJ19" s="139"/>
    </row>
    <row r="20" spans="1:36" ht="36" customHeight="1">
      <c r="A20" s="190">
        <v>1</v>
      </c>
      <c r="B20" s="214"/>
      <c r="C20" s="215" t="s">
        <v>542</v>
      </c>
      <c r="D20" s="186" t="s">
        <v>69</v>
      </c>
      <c r="E20" s="229">
        <v>86</v>
      </c>
      <c r="F20" s="191"/>
      <c r="G20" s="231"/>
      <c r="H20" s="231"/>
      <c r="I20" s="231"/>
      <c r="J20" s="231"/>
      <c r="K20" s="231"/>
      <c r="L20" s="231"/>
      <c r="M20" s="231"/>
      <c r="N20" s="231"/>
      <c r="O20" s="191"/>
      <c r="P20" s="191"/>
      <c r="Z20" s="120"/>
      <c r="AA20" s="120"/>
      <c r="AB20" s="120"/>
      <c r="AC20" s="120"/>
      <c r="AD20" s="120"/>
      <c r="AE20" s="200"/>
      <c r="AF20" s="200"/>
      <c r="AG20" s="200"/>
      <c r="AH20" s="200"/>
      <c r="AI20" s="120"/>
      <c r="AJ20" s="120"/>
    </row>
    <row r="21" spans="1:36" ht="36">
      <c r="A21" s="190">
        <v>2</v>
      </c>
      <c r="B21" s="216"/>
      <c r="C21" s="215" t="s">
        <v>543</v>
      </c>
      <c r="D21" s="186" t="s">
        <v>69</v>
      </c>
      <c r="E21" s="230">
        <v>20</v>
      </c>
      <c r="F21" s="191"/>
      <c r="G21" s="231"/>
      <c r="H21" s="231"/>
      <c r="I21" s="231"/>
      <c r="J21" s="231"/>
      <c r="K21" s="231"/>
      <c r="L21" s="231"/>
      <c r="M21" s="231"/>
      <c r="N21" s="231"/>
      <c r="O21" s="191"/>
      <c r="P21" s="195"/>
      <c r="Z21" s="120"/>
      <c r="AA21" s="120"/>
      <c r="AB21" s="120"/>
      <c r="AC21" s="120"/>
      <c r="AD21" s="120"/>
      <c r="AE21" s="211"/>
      <c r="AF21" s="211"/>
      <c r="AG21" s="211"/>
      <c r="AH21" s="211"/>
      <c r="AI21" s="120"/>
      <c r="AJ21" s="120"/>
    </row>
    <row r="22" spans="1:36" ht="36">
      <c r="A22" s="190">
        <v>3</v>
      </c>
      <c r="B22" s="216"/>
      <c r="C22" s="215" t="s">
        <v>544</v>
      </c>
      <c r="D22" s="186" t="s">
        <v>69</v>
      </c>
      <c r="E22" s="230">
        <v>5</v>
      </c>
      <c r="F22" s="191"/>
      <c r="G22" s="231"/>
      <c r="H22" s="231"/>
      <c r="I22" s="231"/>
      <c r="J22" s="231"/>
      <c r="K22" s="231"/>
      <c r="L22" s="231"/>
      <c r="M22" s="231"/>
      <c r="N22" s="231"/>
      <c r="O22" s="191"/>
      <c r="P22" s="195"/>
      <c r="Z22" s="120"/>
      <c r="AA22" s="120"/>
      <c r="AB22" s="120"/>
      <c r="AC22" s="120"/>
      <c r="AD22" s="120"/>
      <c r="AE22" s="211"/>
      <c r="AF22" s="211"/>
      <c r="AG22" s="211"/>
      <c r="AH22" s="211"/>
      <c r="AI22" s="120"/>
      <c r="AJ22" s="120"/>
    </row>
    <row r="23" spans="1:36" ht="36">
      <c r="A23" s="190">
        <v>4</v>
      </c>
      <c r="B23" s="214"/>
      <c r="C23" s="215" t="s">
        <v>545</v>
      </c>
      <c r="D23" s="186" t="s">
        <v>69</v>
      </c>
      <c r="E23" s="230">
        <v>24</v>
      </c>
      <c r="F23" s="191"/>
      <c r="G23" s="231"/>
      <c r="H23" s="231"/>
      <c r="I23" s="231"/>
      <c r="J23" s="231"/>
      <c r="K23" s="231"/>
      <c r="L23" s="231"/>
      <c r="M23" s="231"/>
      <c r="N23" s="231"/>
      <c r="O23" s="191"/>
      <c r="P23" s="195"/>
      <c r="Z23" s="120"/>
      <c r="AA23" s="120"/>
      <c r="AB23" s="120"/>
      <c r="AC23" s="120"/>
      <c r="AD23" s="120"/>
      <c r="AE23" s="211"/>
      <c r="AF23" s="211"/>
      <c r="AG23" s="211"/>
      <c r="AH23" s="211"/>
      <c r="AI23" s="120"/>
      <c r="AJ23" s="120"/>
    </row>
    <row r="24" spans="1:36" ht="36">
      <c r="A24" s="190">
        <v>5</v>
      </c>
      <c r="B24" s="214"/>
      <c r="C24" s="215" t="s">
        <v>546</v>
      </c>
      <c r="D24" s="186" t="s">
        <v>69</v>
      </c>
      <c r="E24" s="230">
        <v>24</v>
      </c>
      <c r="F24" s="191"/>
      <c r="G24" s="231"/>
      <c r="H24" s="231"/>
      <c r="I24" s="231"/>
      <c r="J24" s="231"/>
      <c r="K24" s="231"/>
      <c r="L24" s="231"/>
      <c r="M24" s="231"/>
      <c r="N24" s="231"/>
      <c r="O24" s="191"/>
      <c r="P24" s="195"/>
      <c r="Z24" s="120"/>
      <c r="AA24" s="120"/>
      <c r="AB24" s="120"/>
      <c r="AC24" s="120"/>
      <c r="AD24" s="120"/>
      <c r="AE24" s="211"/>
      <c r="AF24" s="211"/>
      <c r="AG24" s="211"/>
      <c r="AH24" s="211"/>
      <c r="AI24" s="120"/>
      <c r="AJ24" s="120"/>
    </row>
    <row r="25" spans="1:36" ht="36">
      <c r="A25" s="190">
        <v>6</v>
      </c>
      <c r="B25" s="214"/>
      <c r="C25" s="215" t="s">
        <v>547</v>
      </c>
      <c r="D25" s="186" t="s">
        <v>69</v>
      </c>
      <c r="E25" s="230">
        <v>180</v>
      </c>
      <c r="F25" s="191"/>
      <c r="G25" s="231"/>
      <c r="H25" s="231"/>
      <c r="I25" s="231"/>
      <c r="J25" s="231"/>
      <c r="K25" s="231"/>
      <c r="L25" s="231"/>
      <c r="M25" s="231"/>
      <c r="N25" s="231"/>
      <c r="O25" s="191"/>
      <c r="P25" s="195"/>
      <c r="Z25" s="120"/>
      <c r="AA25" s="120"/>
      <c r="AB25" s="120"/>
      <c r="AC25" s="120"/>
      <c r="AD25" s="120"/>
      <c r="AE25" s="211"/>
      <c r="AF25" s="211"/>
      <c r="AG25" s="211"/>
      <c r="AH25" s="211"/>
      <c r="AI25" s="120"/>
      <c r="AJ25" s="120"/>
    </row>
    <row r="26" spans="1:36" ht="36">
      <c r="A26" s="190">
        <v>7</v>
      </c>
      <c r="B26" s="214"/>
      <c r="C26" s="215" t="s">
        <v>548</v>
      </c>
      <c r="D26" s="186" t="s">
        <v>69</v>
      </c>
      <c r="E26" s="230">
        <v>220</v>
      </c>
      <c r="F26" s="191"/>
      <c r="G26" s="231"/>
      <c r="H26" s="231"/>
      <c r="I26" s="231"/>
      <c r="J26" s="231"/>
      <c r="K26" s="231"/>
      <c r="L26" s="231"/>
      <c r="M26" s="231"/>
      <c r="N26" s="231"/>
      <c r="O26" s="191"/>
      <c r="P26" s="195"/>
      <c r="Z26" s="120"/>
      <c r="AA26" s="120"/>
      <c r="AB26" s="120"/>
      <c r="AC26" s="120"/>
      <c r="AD26" s="120"/>
      <c r="AE26" s="211"/>
      <c r="AF26" s="211"/>
      <c r="AG26" s="211"/>
      <c r="AH26" s="211"/>
      <c r="AI26" s="120"/>
      <c r="AJ26" s="120"/>
    </row>
    <row r="27" spans="1:36" ht="36">
      <c r="A27" s="190">
        <v>8</v>
      </c>
      <c r="B27" s="214"/>
      <c r="C27" s="215" t="s">
        <v>549</v>
      </c>
      <c r="D27" s="186" t="s">
        <v>69</v>
      </c>
      <c r="E27" s="230">
        <v>55</v>
      </c>
      <c r="F27" s="191"/>
      <c r="G27" s="191"/>
      <c r="H27" s="191"/>
      <c r="I27" s="191"/>
      <c r="J27" s="191"/>
      <c r="K27" s="191"/>
      <c r="L27" s="191"/>
      <c r="M27" s="191"/>
      <c r="N27" s="191"/>
      <c r="O27" s="191"/>
      <c r="P27" s="195"/>
      <c r="Z27" s="120"/>
      <c r="AA27" s="120"/>
      <c r="AB27" s="120"/>
      <c r="AC27" s="120"/>
      <c r="AD27" s="120"/>
      <c r="AE27" s="211"/>
      <c r="AF27" s="211"/>
      <c r="AG27" s="211"/>
      <c r="AH27" s="211"/>
      <c r="AI27" s="120"/>
      <c r="AJ27" s="120"/>
    </row>
    <row r="28" spans="1:36" ht="36">
      <c r="A28" s="190">
        <v>9</v>
      </c>
      <c r="B28" s="214"/>
      <c r="C28" s="215" t="s">
        <v>550</v>
      </c>
      <c r="D28" s="186" t="s">
        <v>69</v>
      </c>
      <c r="E28" s="230">
        <v>235</v>
      </c>
      <c r="F28" s="191"/>
      <c r="G28" s="191"/>
      <c r="H28" s="191"/>
      <c r="I28" s="191"/>
      <c r="J28" s="191"/>
      <c r="K28" s="191"/>
      <c r="L28" s="191"/>
      <c r="M28" s="191"/>
      <c r="N28" s="191"/>
      <c r="O28" s="191"/>
      <c r="P28" s="195"/>
      <c r="Z28" s="120"/>
      <c r="AA28" s="120"/>
      <c r="AB28" s="120"/>
      <c r="AC28" s="120"/>
      <c r="AD28" s="120"/>
      <c r="AE28" s="211"/>
      <c r="AF28" s="211"/>
      <c r="AG28" s="211"/>
      <c r="AH28" s="211"/>
      <c r="AI28" s="120"/>
      <c r="AJ28" s="120"/>
    </row>
    <row r="29" spans="1:36" ht="36">
      <c r="A29" s="190">
        <v>10</v>
      </c>
      <c r="B29" s="214"/>
      <c r="C29" s="215" t="s">
        <v>551</v>
      </c>
      <c r="D29" s="186" t="s">
        <v>69</v>
      </c>
      <c r="E29" s="230">
        <v>55</v>
      </c>
      <c r="F29" s="191"/>
      <c r="G29" s="191"/>
      <c r="H29" s="191"/>
      <c r="I29" s="191"/>
      <c r="J29" s="191"/>
      <c r="K29" s="191"/>
      <c r="L29" s="191"/>
      <c r="M29" s="191"/>
      <c r="N29" s="191"/>
      <c r="O29" s="191"/>
      <c r="P29" s="195"/>
      <c r="Z29" s="120"/>
      <c r="AA29" s="120"/>
      <c r="AB29" s="120"/>
      <c r="AC29" s="120"/>
      <c r="AD29" s="120"/>
      <c r="AE29" s="211"/>
      <c r="AF29" s="211"/>
      <c r="AG29" s="211"/>
      <c r="AH29" s="211"/>
      <c r="AI29" s="120"/>
      <c r="AJ29" s="120"/>
    </row>
    <row r="30" spans="1:36" ht="12.75">
      <c r="A30" s="190">
        <v>11</v>
      </c>
      <c r="B30" s="214"/>
      <c r="C30" s="217" t="s">
        <v>532</v>
      </c>
      <c r="D30" s="186" t="s">
        <v>49</v>
      </c>
      <c r="E30" s="222">
        <v>3</v>
      </c>
      <c r="F30" s="191"/>
      <c r="G30" s="191"/>
      <c r="H30" s="191"/>
      <c r="I30" s="191"/>
      <c r="J30" s="191"/>
      <c r="K30" s="191"/>
      <c r="L30" s="191"/>
      <c r="M30" s="191"/>
      <c r="N30" s="191"/>
      <c r="O30" s="191"/>
      <c r="P30" s="195"/>
      <c r="Z30" s="120"/>
      <c r="AA30" s="120"/>
      <c r="AB30" s="120"/>
      <c r="AC30" s="120"/>
      <c r="AD30" s="120"/>
      <c r="AE30" s="211"/>
      <c r="AF30" s="211"/>
      <c r="AG30" s="211"/>
      <c r="AH30" s="211"/>
      <c r="AI30" s="120"/>
      <c r="AJ30" s="120"/>
    </row>
    <row r="31" spans="1:36" ht="12.75">
      <c r="A31" s="190">
        <v>12</v>
      </c>
      <c r="B31" s="214"/>
      <c r="C31" s="217" t="s">
        <v>533</v>
      </c>
      <c r="D31" s="186" t="s">
        <v>49</v>
      </c>
      <c r="E31" s="222">
        <v>2</v>
      </c>
      <c r="F31" s="191"/>
      <c r="G31" s="191"/>
      <c r="H31" s="191"/>
      <c r="I31" s="191"/>
      <c r="J31" s="191"/>
      <c r="K31" s="191"/>
      <c r="L31" s="191"/>
      <c r="M31" s="191"/>
      <c r="N31" s="191"/>
      <c r="O31" s="191"/>
      <c r="P31" s="195"/>
      <c r="Z31" s="120"/>
      <c r="AA31" s="120"/>
      <c r="AB31" s="120"/>
      <c r="AC31" s="120"/>
      <c r="AD31" s="120"/>
      <c r="AE31" s="211"/>
      <c r="AF31" s="211"/>
      <c r="AG31" s="211"/>
      <c r="AH31" s="211"/>
      <c r="AI31" s="120"/>
      <c r="AJ31" s="120"/>
    </row>
    <row r="32" spans="1:36" ht="12.75">
      <c r="A32" s="190">
        <v>13</v>
      </c>
      <c r="B32" s="214"/>
      <c r="C32" s="217" t="s">
        <v>534</v>
      </c>
      <c r="D32" s="186" t="s">
        <v>49</v>
      </c>
      <c r="E32" s="222">
        <v>4</v>
      </c>
      <c r="F32" s="191"/>
      <c r="G32" s="191"/>
      <c r="H32" s="191"/>
      <c r="I32" s="191"/>
      <c r="J32" s="191"/>
      <c r="K32" s="191"/>
      <c r="L32" s="191"/>
      <c r="M32" s="191"/>
      <c r="N32" s="191"/>
      <c r="O32" s="191"/>
      <c r="P32" s="195"/>
      <c r="Z32" s="120"/>
      <c r="AA32" s="120"/>
      <c r="AB32" s="120"/>
      <c r="AC32" s="120"/>
      <c r="AD32" s="120"/>
      <c r="AE32" s="211"/>
      <c r="AF32" s="211"/>
      <c r="AG32" s="211"/>
      <c r="AH32" s="211"/>
      <c r="AI32" s="120"/>
      <c r="AJ32" s="120"/>
    </row>
    <row r="33" spans="1:36" ht="12.75">
      <c r="A33" s="190">
        <v>14</v>
      </c>
      <c r="B33" s="214"/>
      <c r="C33" s="217" t="s">
        <v>535</v>
      </c>
      <c r="D33" s="186" t="s">
        <v>49</v>
      </c>
      <c r="E33" s="222">
        <v>30</v>
      </c>
      <c r="F33" s="191"/>
      <c r="G33" s="191"/>
      <c r="H33" s="191"/>
      <c r="I33" s="191"/>
      <c r="J33" s="191"/>
      <c r="K33" s="191"/>
      <c r="L33" s="191"/>
      <c r="M33" s="191"/>
      <c r="N33" s="191"/>
      <c r="O33" s="191"/>
      <c r="P33" s="195"/>
      <c r="Z33" s="120"/>
      <c r="AA33" s="120"/>
      <c r="AB33" s="120"/>
      <c r="AC33" s="120"/>
      <c r="AD33" s="120"/>
      <c r="AE33" s="211"/>
      <c r="AF33" s="211"/>
      <c r="AG33" s="211"/>
      <c r="AH33" s="211"/>
      <c r="AI33" s="120"/>
      <c r="AJ33" s="120"/>
    </row>
    <row r="34" spans="1:36" ht="12.75">
      <c r="A34" s="190">
        <v>15</v>
      </c>
      <c r="B34" s="214"/>
      <c r="C34" s="217" t="s">
        <v>536</v>
      </c>
      <c r="D34" s="186" t="s">
        <v>49</v>
      </c>
      <c r="E34" s="222">
        <v>185</v>
      </c>
      <c r="F34" s="191"/>
      <c r="G34" s="191"/>
      <c r="H34" s="191"/>
      <c r="I34" s="191"/>
      <c r="J34" s="191"/>
      <c r="K34" s="191"/>
      <c r="L34" s="191"/>
      <c r="M34" s="191"/>
      <c r="N34" s="191"/>
      <c r="O34" s="191"/>
      <c r="P34" s="195"/>
      <c r="Z34" s="120"/>
      <c r="AA34" s="120"/>
      <c r="AB34" s="120"/>
      <c r="AC34" s="120"/>
      <c r="AD34" s="120"/>
      <c r="AE34" s="211"/>
      <c r="AF34" s="211"/>
      <c r="AG34" s="211"/>
      <c r="AH34" s="211"/>
      <c r="AI34" s="120"/>
      <c r="AJ34" s="120"/>
    </row>
    <row r="35" spans="1:36" ht="12.75">
      <c r="A35" s="190">
        <v>16</v>
      </c>
      <c r="B35" s="214"/>
      <c r="C35" s="217" t="s">
        <v>537</v>
      </c>
      <c r="D35" s="186" t="s">
        <v>49</v>
      </c>
      <c r="E35" s="222">
        <v>42</v>
      </c>
      <c r="F35" s="191"/>
      <c r="G35" s="191"/>
      <c r="H35" s="191"/>
      <c r="I35" s="191"/>
      <c r="J35" s="191"/>
      <c r="K35" s="191"/>
      <c r="L35" s="191"/>
      <c r="M35" s="191"/>
      <c r="N35" s="191"/>
      <c r="O35" s="191"/>
      <c r="P35" s="195"/>
      <c r="Z35" s="120"/>
      <c r="AA35" s="120"/>
      <c r="AB35" s="120"/>
      <c r="AC35" s="120"/>
      <c r="AD35" s="120"/>
      <c r="AE35" s="211"/>
      <c r="AF35" s="211"/>
      <c r="AG35" s="211"/>
      <c r="AH35" s="211"/>
      <c r="AI35" s="120"/>
      <c r="AJ35" s="120"/>
    </row>
    <row r="36" spans="1:36" ht="12.75">
      <c r="A36" s="190">
        <v>17</v>
      </c>
      <c r="B36" s="214"/>
      <c r="C36" s="217" t="s">
        <v>520</v>
      </c>
      <c r="D36" s="186" t="s">
        <v>49</v>
      </c>
      <c r="E36" s="222">
        <v>1</v>
      </c>
      <c r="F36" s="191"/>
      <c r="G36" s="191"/>
      <c r="H36" s="191"/>
      <c r="I36" s="191"/>
      <c r="J36" s="191"/>
      <c r="K36" s="191"/>
      <c r="L36" s="191"/>
      <c r="M36" s="191"/>
      <c r="N36" s="191"/>
      <c r="O36" s="191"/>
      <c r="P36" s="195"/>
      <c r="Z36" s="120"/>
      <c r="AA36" s="120"/>
      <c r="AB36" s="120"/>
      <c r="AC36" s="120"/>
      <c r="AD36" s="120"/>
      <c r="AE36" s="211"/>
      <c r="AF36" s="211"/>
      <c r="AG36" s="211"/>
      <c r="AH36" s="211"/>
      <c r="AI36" s="120"/>
      <c r="AJ36" s="120"/>
    </row>
    <row r="37" spans="1:36" ht="12.75">
      <c r="A37" s="190">
        <v>18</v>
      </c>
      <c r="B37" s="214"/>
      <c r="C37" s="217" t="s">
        <v>521</v>
      </c>
      <c r="D37" s="186" t="s">
        <v>49</v>
      </c>
      <c r="E37" s="222">
        <v>140</v>
      </c>
      <c r="F37" s="191"/>
      <c r="G37" s="191"/>
      <c r="H37" s="191"/>
      <c r="I37" s="191"/>
      <c r="J37" s="191"/>
      <c r="K37" s="191"/>
      <c r="L37" s="191"/>
      <c r="M37" s="191"/>
      <c r="N37" s="191"/>
      <c r="O37" s="191"/>
      <c r="P37" s="195"/>
      <c r="Z37" s="120"/>
      <c r="AA37" s="120"/>
      <c r="AB37" s="120"/>
      <c r="AC37" s="120"/>
      <c r="AD37" s="120"/>
      <c r="AE37" s="211"/>
      <c r="AF37" s="211"/>
      <c r="AG37" s="211"/>
      <c r="AH37" s="211"/>
      <c r="AI37" s="120"/>
      <c r="AJ37" s="120"/>
    </row>
    <row r="38" spans="1:36" ht="12.75">
      <c r="A38" s="190">
        <v>19</v>
      </c>
      <c r="B38" s="214"/>
      <c r="C38" s="217" t="s">
        <v>522</v>
      </c>
      <c r="D38" s="186" t="s">
        <v>44</v>
      </c>
      <c r="E38" s="222">
        <v>1</v>
      </c>
      <c r="F38" s="191"/>
      <c r="G38" s="191"/>
      <c r="H38" s="191"/>
      <c r="I38" s="191"/>
      <c r="J38" s="191"/>
      <c r="K38" s="191"/>
      <c r="L38" s="191"/>
      <c r="M38" s="191"/>
      <c r="N38" s="191"/>
      <c r="O38" s="191"/>
      <c r="P38" s="195"/>
      <c r="Z38" s="120"/>
      <c r="AA38" s="120"/>
      <c r="AB38" s="120"/>
      <c r="AC38" s="120"/>
      <c r="AD38" s="120"/>
      <c r="AE38" s="211"/>
      <c r="AF38" s="211"/>
      <c r="AG38" s="211"/>
      <c r="AH38" s="211"/>
      <c r="AI38" s="120"/>
      <c r="AJ38" s="120"/>
    </row>
    <row r="39" spans="1:36" ht="12.75">
      <c r="A39" s="190">
        <v>20</v>
      </c>
      <c r="B39" s="214"/>
      <c r="C39" s="217" t="s">
        <v>523</v>
      </c>
      <c r="D39" s="186" t="s">
        <v>44</v>
      </c>
      <c r="E39" s="222">
        <v>1</v>
      </c>
      <c r="F39" s="191"/>
      <c r="G39" s="191"/>
      <c r="H39" s="191"/>
      <c r="I39" s="191"/>
      <c r="J39" s="191"/>
      <c r="K39" s="191"/>
      <c r="L39" s="191"/>
      <c r="M39" s="191"/>
      <c r="N39" s="191"/>
      <c r="O39" s="191"/>
      <c r="P39" s="195"/>
      <c r="Z39" s="120"/>
      <c r="AA39" s="120"/>
      <c r="AB39" s="120"/>
      <c r="AC39" s="120"/>
      <c r="AD39" s="120"/>
      <c r="AE39" s="211"/>
      <c r="AF39" s="211"/>
      <c r="AG39" s="211"/>
      <c r="AH39" s="211"/>
      <c r="AI39" s="120"/>
      <c r="AJ39" s="120"/>
    </row>
    <row r="40" spans="1:36" ht="12.75">
      <c r="A40" s="190">
        <v>21</v>
      </c>
      <c r="B40" s="214"/>
      <c r="C40" s="217" t="s">
        <v>524</v>
      </c>
      <c r="D40" s="186" t="s">
        <v>44</v>
      </c>
      <c r="E40" s="222">
        <v>42</v>
      </c>
      <c r="F40" s="191"/>
      <c r="G40" s="191"/>
      <c r="H40" s="191"/>
      <c r="I40" s="191"/>
      <c r="J40" s="191"/>
      <c r="K40" s="191"/>
      <c r="L40" s="191"/>
      <c r="M40" s="191"/>
      <c r="N40" s="191"/>
      <c r="O40" s="191"/>
      <c r="P40" s="195"/>
      <c r="Z40" s="120"/>
      <c r="AA40" s="120"/>
      <c r="AB40" s="120"/>
      <c r="AC40" s="120"/>
      <c r="AD40" s="120"/>
      <c r="AE40" s="211"/>
      <c r="AF40" s="211"/>
      <c r="AG40" s="211"/>
      <c r="AH40" s="211"/>
      <c r="AI40" s="120"/>
      <c r="AJ40" s="120"/>
    </row>
    <row r="41" spans="1:36" ht="12.75">
      <c r="A41" s="190"/>
      <c r="B41" s="214"/>
      <c r="C41" s="218" t="s">
        <v>525</v>
      </c>
      <c r="D41" s="186"/>
      <c r="E41" s="219"/>
      <c r="F41" s="191"/>
      <c r="G41" s="191"/>
      <c r="H41" s="191"/>
      <c r="I41" s="191"/>
      <c r="J41" s="191"/>
      <c r="K41" s="191"/>
      <c r="L41" s="191"/>
      <c r="M41" s="191"/>
      <c r="N41" s="191"/>
      <c r="O41" s="191"/>
      <c r="P41" s="195"/>
      <c r="Z41" s="120"/>
      <c r="AA41" s="120"/>
      <c r="AB41" s="120"/>
      <c r="AC41" s="120"/>
      <c r="AD41" s="120"/>
      <c r="AE41" s="211"/>
      <c r="AF41" s="211"/>
      <c r="AG41" s="211"/>
      <c r="AH41" s="211"/>
      <c r="AI41" s="120"/>
      <c r="AJ41" s="120"/>
    </row>
    <row r="42" spans="1:36" ht="36">
      <c r="A42" s="190">
        <v>22</v>
      </c>
      <c r="B42" s="214"/>
      <c r="C42" s="215" t="s">
        <v>552</v>
      </c>
      <c r="D42" s="186" t="s">
        <v>69</v>
      </c>
      <c r="E42" s="220">
        <v>740</v>
      </c>
      <c r="F42" s="191"/>
      <c r="G42" s="191"/>
      <c r="H42" s="191"/>
      <c r="I42" s="191"/>
      <c r="J42" s="191"/>
      <c r="K42" s="191"/>
      <c r="L42" s="191"/>
      <c r="M42" s="191"/>
      <c r="N42" s="191"/>
      <c r="O42" s="191"/>
      <c r="P42" s="195"/>
      <c r="Z42" s="120"/>
      <c r="AA42" s="120"/>
      <c r="AB42" s="120"/>
      <c r="AC42" s="120"/>
      <c r="AD42" s="120"/>
      <c r="AE42" s="211"/>
      <c r="AF42" s="211"/>
      <c r="AG42" s="211"/>
      <c r="AH42" s="211"/>
      <c r="AI42" s="120"/>
      <c r="AJ42" s="120"/>
    </row>
    <row r="43" spans="1:36" ht="36">
      <c r="A43" s="190">
        <v>23</v>
      </c>
      <c r="B43" s="214"/>
      <c r="C43" s="215" t="s">
        <v>553</v>
      </c>
      <c r="D43" s="186" t="s">
        <v>69</v>
      </c>
      <c r="E43" s="220">
        <v>740</v>
      </c>
      <c r="F43" s="191"/>
      <c r="G43" s="191"/>
      <c r="H43" s="191"/>
      <c r="I43" s="191"/>
      <c r="J43" s="191"/>
      <c r="K43" s="191"/>
      <c r="L43" s="191"/>
      <c r="M43" s="191"/>
      <c r="N43" s="191"/>
      <c r="O43" s="191"/>
      <c r="P43" s="195"/>
      <c r="Z43" s="120"/>
      <c r="AA43" s="120"/>
      <c r="AB43" s="120"/>
      <c r="AC43" s="120"/>
      <c r="AD43" s="120"/>
      <c r="AE43" s="211"/>
      <c r="AF43" s="211"/>
      <c r="AG43" s="211"/>
      <c r="AH43" s="211"/>
      <c r="AI43" s="120"/>
      <c r="AJ43" s="120"/>
    </row>
    <row r="44" spans="1:36" ht="36" customHeight="1">
      <c r="A44" s="190">
        <v>24</v>
      </c>
      <c r="B44" s="214"/>
      <c r="C44" s="215" t="s">
        <v>554</v>
      </c>
      <c r="D44" s="186" t="s">
        <v>69</v>
      </c>
      <c r="E44" s="232">
        <v>740</v>
      </c>
      <c r="F44" s="231"/>
      <c r="G44" s="233"/>
      <c r="H44" s="233"/>
      <c r="I44" s="233"/>
      <c r="J44" s="233"/>
      <c r="K44" s="233"/>
      <c r="L44" s="233"/>
      <c r="M44" s="233"/>
      <c r="N44" s="233"/>
      <c r="O44" s="233"/>
      <c r="P44" s="233"/>
      <c r="Z44" s="120"/>
      <c r="AA44" s="120"/>
      <c r="AB44" s="120"/>
      <c r="AC44" s="120"/>
      <c r="AD44" s="120"/>
      <c r="AE44" s="211"/>
      <c r="AF44" s="211"/>
      <c r="AG44" s="211"/>
      <c r="AH44" s="211"/>
      <c r="AI44" s="120"/>
      <c r="AJ44" s="120"/>
    </row>
    <row r="45" spans="1:36" ht="12.75">
      <c r="A45" s="190">
        <v>25</v>
      </c>
      <c r="B45" s="214"/>
      <c r="C45" s="217" t="s">
        <v>538</v>
      </c>
      <c r="D45" s="186" t="s">
        <v>44</v>
      </c>
      <c r="E45" s="223">
        <v>98</v>
      </c>
      <c r="F45" s="191"/>
      <c r="G45" s="191"/>
      <c r="H45" s="191"/>
      <c r="I45" s="191"/>
      <c r="J45" s="191"/>
      <c r="K45" s="191"/>
      <c r="L45" s="191"/>
      <c r="M45" s="191"/>
      <c r="N45" s="191"/>
      <c r="O45" s="191"/>
      <c r="P45" s="195"/>
      <c r="Z45" s="120"/>
      <c r="AA45" s="120"/>
      <c r="AB45" s="120"/>
      <c r="AC45" s="120"/>
      <c r="AD45" s="120"/>
      <c r="AE45" s="211"/>
      <c r="AF45" s="211"/>
      <c r="AG45" s="211"/>
      <c r="AH45" s="211"/>
      <c r="AI45" s="120"/>
      <c r="AJ45" s="120"/>
    </row>
    <row r="46" spans="1:36" ht="12.75">
      <c r="A46" s="190">
        <v>26</v>
      </c>
      <c r="B46" s="214"/>
      <c r="C46" s="217" t="s">
        <v>539</v>
      </c>
      <c r="D46" s="186" t="s">
        <v>44</v>
      </c>
      <c r="E46" s="234">
        <v>392</v>
      </c>
      <c r="F46" s="231"/>
      <c r="G46" s="233"/>
      <c r="H46" s="233"/>
      <c r="I46" s="233"/>
      <c r="J46" s="233"/>
      <c r="K46" s="233"/>
      <c r="L46" s="233"/>
      <c r="M46" s="233"/>
      <c r="N46" s="233"/>
      <c r="O46" s="233"/>
      <c r="P46" s="233"/>
      <c r="Z46" s="120"/>
      <c r="AA46" s="120"/>
      <c r="AB46" s="120"/>
      <c r="AC46" s="120"/>
      <c r="AD46" s="120"/>
      <c r="AE46" s="211"/>
      <c r="AF46" s="211"/>
      <c r="AG46" s="211"/>
      <c r="AH46" s="211"/>
      <c r="AI46" s="120"/>
      <c r="AJ46" s="120"/>
    </row>
    <row r="47" spans="1:36" ht="12.75">
      <c r="A47" s="190">
        <v>27</v>
      </c>
      <c r="B47" s="214"/>
      <c r="C47" s="217" t="s">
        <v>536</v>
      </c>
      <c r="D47" s="186" t="s">
        <v>49</v>
      </c>
      <c r="E47" s="222">
        <v>392</v>
      </c>
      <c r="F47" s="191"/>
      <c r="G47" s="191"/>
      <c r="H47" s="191"/>
      <c r="I47" s="191"/>
      <c r="J47" s="191"/>
      <c r="K47" s="191"/>
      <c r="L47" s="191"/>
      <c r="M47" s="191"/>
      <c r="N47" s="191"/>
      <c r="O47" s="191"/>
      <c r="P47" s="195"/>
      <c r="Z47" s="120"/>
      <c r="AA47" s="120"/>
      <c r="AB47" s="120"/>
      <c r="AC47" s="120"/>
      <c r="AD47" s="120"/>
      <c r="AE47" s="211"/>
      <c r="AF47" s="211"/>
      <c r="AG47" s="211"/>
      <c r="AH47" s="211"/>
      <c r="AI47" s="120"/>
      <c r="AJ47" s="120"/>
    </row>
    <row r="48" spans="1:36" ht="12.75">
      <c r="A48" s="190">
        <v>28</v>
      </c>
      <c r="B48" s="214"/>
      <c r="C48" s="217" t="s">
        <v>540</v>
      </c>
      <c r="D48" s="186" t="s">
        <v>49</v>
      </c>
      <c r="E48" s="222">
        <v>196</v>
      </c>
      <c r="F48" s="191"/>
      <c r="G48" s="191"/>
      <c r="H48" s="191"/>
      <c r="I48" s="191"/>
      <c r="J48" s="191"/>
      <c r="K48" s="191"/>
      <c r="L48" s="191"/>
      <c r="M48" s="191"/>
      <c r="N48" s="191"/>
      <c r="O48" s="191"/>
      <c r="P48" s="195"/>
      <c r="Z48" s="120"/>
      <c r="AA48" s="120"/>
      <c r="AB48" s="120"/>
      <c r="AC48" s="120"/>
      <c r="AD48" s="120"/>
      <c r="AE48" s="211"/>
      <c r="AF48" s="211"/>
      <c r="AG48" s="211"/>
      <c r="AH48" s="211"/>
      <c r="AI48" s="120"/>
      <c r="AJ48" s="120"/>
    </row>
    <row r="49" spans="1:36" ht="12.75">
      <c r="A49" s="190">
        <v>29</v>
      </c>
      <c r="B49" s="214"/>
      <c r="C49" s="218" t="s">
        <v>526</v>
      </c>
      <c r="D49" s="186"/>
      <c r="E49" s="219"/>
      <c r="F49" s="191"/>
      <c r="G49" s="191"/>
      <c r="H49" s="191"/>
      <c r="I49" s="191"/>
      <c r="J49" s="191"/>
      <c r="K49" s="191"/>
      <c r="L49" s="191"/>
      <c r="M49" s="191"/>
      <c r="N49" s="191"/>
      <c r="O49" s="191"/>
      <c r="P49" s="195"/>
      <c r="Z49" s="120"/>
      <c r="AA49" s="120"/>
      <c r="AB49" s="120"/>
      <c r="AC49" s="120"/>
      <c r="AD49" s="120"/>
      <c r="AE49" s="211"/>
      <c r="AF49" s="211"/>
      <c r="AG49" s="211"/>
      <c r="AH49" s="211"/>
      <c r="AI49" s="120"/>
      <c r="AJ49" s="120"/>
    </row>
    <row r="50" spans="1:36" ht="48">
      <c r="A50" s="190">
        <v>30</v>
      </c>
      <c r="B50" s="214"/>
      <c r="C50" s="217" t="s">
        <v>555</v>
      </c>
      <c r="D50" s="186" t="s">
        <v>69</v>
      </c>
      <c r="E50" s="220">
        <v>470</v>
      </c>
      <c r="F50" s="191"/>
      <c r="G50" s="191"/>
      <c r="H50" s="191"/>
      <c r="I50" s="191"/>
      <c r="J50" s="191"/>
      <c r="K50" s="191"/>
      <c r="L50" s="191"/>
      <c r="M50" s="191"/>
      <c r="N50" s="191"/>
      <c r="O50" s="191"/>
      <c r="P50" s="195"/>
      <c r="Z50" s="120"/>
      <c r="AA50" s="120"/>
      <c r="AB50" s="120"/>
      <c r="AC50" s="120"/>
      <c r="AD50" s="120"/>
      <c r="AE50" s="211"/>
      <c r="AF50" s="211"/>
      <c r="AG50" s="211"/>
      <c r="AH50" s="211"/>
      <c r="AI50" s="120"/>
      <c r="AJ50" s="120"/>
    </row>
    <row r="51" spans="1:36" ht="48">
      <c r="A51" s="190">
        <v>31</v>
      </c>
      <c r="B51" s="214"/>
      <c r="C51" s="217" t="s">
        <v>556</v>
      </c>
      <c r="D51" s="186" t="s">
        <v>69</v>
      </c>
      <c r="E51" s="220">
        <v>200</v>
      </c>
      <c r="F51" s="191"/>
      <c r="G51" s="191"/>
      <c r="H51" s="191"/>
      <c r="I51" s="191"/>
      <c r="J51" s="191"/>
      <c r="K51" s="191"/>
      <c r="L51" s="191"/>
      <c r="M51" s="191"/>
      <c r="N51" s="191"/>
      <c r="O51" s="191"/>
      <c r="P51" s="195"/>
      <c r="Z51" s="120"/>
      <c r="AA51" s="120"/>
      <c r="AB51" s="120"/>
      <c r="AC51" s="120"/>
      <c r="AD51" s="120"/>
      <c r="AE51" s="211"/>
      <c r="AF51" s="211"/>
      <c r="AG51" s="211"/>
      <c r="AH51" s="211"/>
      <c r="AI51" s="120"/>
      <c r="AJ51" s="120"/>
    </row>
    <row r="52" spans="1:36" ht="48">
      <c r="A52" s="190">
        <v>32</v>
      </c>
      <c r="B52" s="214"/>
      <c r="C52" s="217" t="s">
        <v>557</v>
      </c>
      <c r="D52" s="186" t="s">
        <v>69</v>
      </c>
      <c r="E52" s="220">
        <v>220</v>
      </c>
      <c r="F52" s="191"/>
      <c r="G52" s="191"/>
      <c r="H52" s="191"/>
      <c r="I52" s="191"/>
      <c r="J52" s="191"/>
      <c r="K52" s="191"/>
      <c r="L52" s="191"/>
      <c r="M52" s="191"/>
      <c r="N52" s="191"/>
      <c r="O52" s="191"/>
      <c r="P52" s="195"/>
      <c r="Z52" s="120"/>
      <c r="AA52" s="120"/>
      <c r="AB52" s="120"/>
      <c r="AC52" s="120"/>
      <c r="AD52" s="120"/>
      <c r="AE52" s="211"/>
      <c r="AF52" s="211"/>
      <c r="AG52" s="211"/>
      <c r="AH52" s="211"/>
      <c r="AI52" s="120"/>
      <c r="AJ52" s="120"/>
    </row>
    <row r="53" spans="1:36" ht="24">
      <c r="A53" s="190">
        <v>33</v>
      </c>
      <c r="B53" s="214"/>
      <c r="C53" s="217" t="s">
        <v>541</v>
      </c>
      <c r="D53" s="186" t="s">
        <v>49</v>
      </c>
      <c r="E53" s="230">
        <v>258</v>
      </c>
      <c r="F53" s="231"/>
      <c r="G53" s="233"/>
      <c r="H53" s="233"/>
      <c r="I53" s="233"/>
      <c r="J53" s="233"/>
      <c r="K53" s="233"/>
      <c r="L53" s="233"/>
      <c r="M53" s="233"/>
      <c r="N53" s="233"/>
      <c r="O53" s="233"/>
      <c r="P53" s="233"/>
      <c r="Z53" s="120"/>
      <c r="AA53" s="120"/>
      <c r="AB53" s="120"/>
      <c r="AC53" s="120"/>
      <c r="AD53" s="120"/>
      <c r="AE53" s="211"/>
      <c r="AF53" s="211"/>
      <c r="AG53" s="211"/>
      <c r="AH53" s="211"/>
      <c r="AI53" s="120"/>
      <c r="AJ53" s="120"/>
    </row>
    <row r="54" spans="1:36" ht="12.75">
      <c r="A54" s="190">
        <v>34</v>
      </c>
      <c r="B54" s="214"/>
      <c r="C54" s="217" t="s">
        <v>527</v>
      </c>
      <c r="D54" s="186" t="s">
        <v>49</v>
      </c>
      <c r="E54" s="222">
        <v>42</v>
      </c>
      <c r="F54" s="191"/>
      <c r="G54" s="191"/>
      <c r="H54" s="191"/>
      <c r="I54" s="191"/>
      <c r="J54" s="191"/>
      <c r="K54" s="191"/>
      <c r="L54" s="191"/>
      <c r="M54" s="191"/>
      <c r="N54" s="191"/>
      <c r="O54" s="191"/>
      <c r="P54" s="195"/>
      <c r="Z54" s="120"/>
      <c r="AA54" s="120"/>
      <c r="AB54" s="120"/>
      <c r="AC54" s="120"/>
      <c r="AD54" s="120"/>
      <c r="AE54" s="200"/>
      <c r="AF54" s="200"/>
      <c r="AG54" s="200"/>
      <c r="AH54" s="200"/>
      <c r="AI54" s="120"/>
      <c r="AJ54" s="120"/>
    </row>
    <row r="55" spans="1:36" ht="12.75">
      <c r="A55" s="190">
        <v>35</v>
      </c>
      <c r="B55" s="214"/>
      <c r="C55" s="217" t="s">
        <v>528</v>
      </c>
      <c r="D55" s="186" t="s">
        <v>49</v>
      </c>
      <c r="E55" s="222">
        <v>126</v>
      </c>
      <c r="F55" s="191"/>
      <c r="G55" s="191"/>
      <c r="H55" s="191"/>
      <c r="I55" s="191"/>
      <c r="J55" s="191"/>
      <c r="K55" s="191"/>
      <c r="L55" s="191"/>
      <c r="M55" s="191"/>
      <c r="N55" s="191"/>
      <c r="O55" s="191"/>
      <c r="P55" s="195"/>
      <c r="Z55" s="120"/>
      <c r="AA55" s="120"/>
      <c r="AB55" s="120"/>
      <c r="AC55" s="120"/>
      <c r="AD55" s="120"/>
      <c r="AE55" s="200"/>
      <c r="AF55" s="200"/>
      <c r="AG55" s="200"/>
      <c r="AH55" s="200"/>
      <c r="AI55" s="120"/>
      <c r="AJ55" s="120"/>
    </row>
    <row r="56" spans="1:36" ht="12.75">
      <c r="A56" s="190">
        <v>36</v>
      </c>
      <c r="B56" s="214"/>
      <c r="C56" s="218" t="s">
        <v>529</v>
      </c>
      <c r="D56" s="186"/>
      <c r="E56" s="219"/>
      <c r="F56" s="191"/>
      <c r="G56" s="191"/>
      <c r="H56" s="191"/>
      <c r="I56" s="191"/>
      <c r="J56" s="191"/>
      <c r="K56" s="191"/>
      <c r="L56" s="191"/>
      <c r="M56" s="191"/>
      <c r="N56" s="191"/>
      <c r="O56" s="191"/>
      <c r="P56" s="195"/>
      <c r="Z56" s="120"/>
      <c r="AA56" s="120"/>
      <c r="AB56" s="120"/>
      <c r="AC56" s="120"/>
      <c r="AD56" s="120"/>
      <c r="AE56" s="200"/>
      <c r="AF56" s="200"/>
      <c r="AG56" s="200"/>
      <c r="AH56" s="200"/>
      <c r="AI56" s="120"/>
      <c r="AJ56" s="120"/>
    </row>
    <row r="57" spans="1:36" ht="12.75">
      <c r="A57" s="190">
        <v>37</v>
      </c>
      <c r="B57" s="214"/>
      <c r="C57" s="215" t="s">
        <v>530</v>
      </c>
      <c r="D57" s="186" t="s">
        <v>69</v>
      </c>
      <c r="E57" s="221">
        <v>150</v>
      </c>
      <c r="F57" s="191"/>
      <c r="G57" s="191"/>
      <c r="H57" s="191"/>
      <c r="I57" s="191"/>
      <c r="J57" s="191"/>
      <c r="K57" s="191"/>
      <c r="L57" s="191"/>
      <c r="M57" s="191"/>
      <c r="N57" s="191"/>
      <c r="O57" s="191"/>
      <c r="P57" s="195"/>
      <c r="Z57" s="120"/>
      <c r="AA57" s="120"/>
      <c r="AB57" s="120"/>
      <c r="AC57" s="120"/>
      <c r="AD57" s="120"/>
      <c r="AE57" s="200"/>
      <c r="AF57" s="200"/>
      <c r="AG57" s="200"/>
      <c r="AH57" s="200"/>
      <c r="AI57" s="120"/>
      <c r="AJ57" s="120"/>
    </row>
    <row r="58" spans="1:36" ht="12.75">
      <c r="A58" s="190">
        <v>38</v>
      </c>
      <c r="B58" s="214"/>
      <c r="C58" s="215" t="s">
        <v>531</v>
      </c>
      <c r="D58" s="186" t="s">
        <v>69</v>
      </c>
      <c r="E58" s="221">
        <v>60</v>
      </c>
      <c r="F58" s="191"/>
      <c r="G58" s="191"/>
      <c r="H58" s="191"/>
      <c r="I58" s="191"/>
      <c r="J58" s="191"/>
      <c r="K58" s="191"/>
      <c r="L58" s="191"/>
      <c r="M58" s="191"/>
      <c r="N58" s="191"/>
      <c r="O58" s="191"/>
      <c r="P58" s="195"/>
      <c r="Z58" s="120"/>
      <c r="AA58" s="120"/>
      <c r="AB58" s="120"/>
      <c r="AC58" s="120"/>
      <c r="AD58" s="120"/>
      <c r="AE58" s="200"/>
      <c r="AF58" s="200"/>
      <c r="AG58" s="200"/>
      <c r="AH58" s="200"/>
      <c r="AI58" s="120"/>
      <c r="AJ58" s="120"/>
    </row>
    <row r="59" spans="1:36" ht="13.5" thickBot="1">
      <c r="A59" s="190">
        <v>39</v>
      </c>
      <c r="B59" s="214"/>
      <c r="C59" s="215" t="s">
        <v>523</v>
      </c>
      <c r="D59" s="186" t="s">
        <v>44</v>
      </c>
      <c r="E59" s="221">
        <v>7</v>
      </c>
      <c r="F59" s="191"/>
      <c r="G59" s="191"/>
      <c r="H59" s="191"/>
      <c r="I59" s="191"/>
      <c r="J59" s="191"/>
      <c r="K59" s="191"/>
      <c r="L59" s="191"/>
      <c r="M59" s="191"/>
      <c r="N59" s="191"/>
      <c r="O59" s="191"/>
      <c r="P59" s="195"/>
      <c r="Z59" s="120"/>
      <c r="AA59" s="120"/>
      <c r="AB59" s="120"/>
      <c r="AC59" s="120"/>
      <c r="AD59" s="120"/>
      <c r="AE59" s="200"/>
      <c r="AF59" s="200"/>
      <c r="AG59" s="200"/>
      <c r="AH59" s="200"/>
      <c r="AI59" s="120"/>
      <c r="AJ59" s="120"/>
    </row>
    <row r="60" spans="1:36" ht="14.25">
      <c r="A60" s="155"/>
      <c r="B60" s="145"/>
      <c r="C60" s="301" t="s">
        <v>4</v>
      </c>
      <c r="D60" s="302"/>
      <c r="E60" s="302"/>
      <c r="F60" s="302"/>
      <c r="G60" s="302"/>
      <c r="H60" s="302"/>
      <c r="I60" s="302"/>
      <c r="J60" s="302"/>
      <c r="K60" s="303"/>
      <c r="L60" s="146"/>
      <c r="M60" s="146"/>
      <c r="N60" s="146"/>
      <c r="O60" s="146"/>
      <c r="P60" s="147"/>
      <c r="Z60" s="120"/>
      <c r="AA60" s="120"/>
      <c r="AB60" s="120"/>
      <c r="AC60" s="120"/>
      <c r="AD60" s="120"/>
      <c r="AE60" s="120"/>
      <c r="AF60" s="120"/>
      <c r="AG60" s="120"/>
      <c r="AH60" s="120"/>
      <c r="AI60" s="120"/>
      <c r="AJ60" s="120"/>
    </row>
    <row r="61" spans="1:36" ht="14.25">
      <c r="A61" s="156"/>
      <c r="C61" s="307" t="s">
        <v>42</v>
      </c>
      <c r="D61" s="307"/>
      <c r="E61" s="307"/>
      <c r="F61" s="307"/>
      <c r="G61" s="307"/>
      <c r="H61" s="307"/>
      <c r="I61" s="307"/>
      <c r="J61" s="307"/>
      <c r="K61" s="307"/>
      <c r="L61" s="158"/>
      <c r="M61" s="158"/>
      <c r="N61" s="159"/>
      <c r="O61" s="158"/>
      <c r="P61" s="160"/>
      <c r="Z61" s="120"/>
      <c r="AA61" s="120"/>
      <c r="AB61" s="120"/>
      <c r="AC61" s="120"/>
      <c r="AD61" s="120"/>
      <c r="AE61" s="120"/>
      <c r="AF61" s="120"/>
      <c r="AG61" s="120"/>
      <c r="AH61" s="120"/>
      <c r="AI61" s="120"/>
      <c r="AJ61" s="120"/>
    </row>
    <row r="62" spans="1:36" ht="15" thickBot="1">
      <c r="A62" s="161"/>
      <c r="B62" s="162"/>
      <c r="C62" s="308" t="s">
        <v>28</v>
      </c>
      <c r="D62" s="308"/>
      <c r="E62" s="308"/>
      <c r="F62" s="308"/>
      <c r="G62" s="308"/>
      <c r="H62" s="308"/>
      <c r="I62" s="308"/>
      <c r="J62" s="308"/>
      <c r="K62" s="308"/>
      <c r="L62" s="163"/>
      <c r="M62" s="163"/>
      <c r="N62" s="163"/>
      <c r="O62" s="163"/>
      <c r="P62" s="164"/>
      <c r="Z62" s="120"/>
      <c r="AA62" s="120"/>
      <c r="AB62" s="120"/>
      <c r="AC62" s="120"/>
      <c r="AD62" s="120"/>
      <c r="AE62" s="120"/>
      <c r="AF62" s="120"/>
      <c r="AG62" s="120"/>
      <c r="AH62" s="120"/>
      <c r="AI62" s="120"/>
      <c r="AJ62" s="120"/>
    </row>
    <row r="63" spans="3:5" s="120" customFormat="1" ht="12.75">
      <c r="C63" s="121"/>
      <c r="D63" s="121"/>
      <c r="E63" s="165"/>
    </row>
    <row r="64" spans="1:15" s="120" customFormat="1" ht="12.75">
      <c r="A64" s="325" t="s">
        <v>5</v>
      </c>
      <c r="B64" s="325"/>
      <c r="C64" s="166"/>
      <c r="D64" s="326"/>
      <c r="E64" s="314"/>
      <c r="G64" s="325" t="s">
        <v>29</v>
      </c>
      <c r="H64" s="325"/>
      <c r="I64" s="327"/>
      <c r="J64" s="327"/>
      <c r="K64" s="327"/>
      <c r="L64" s="327"/>
      <c r="M64" s="327"/>
      <c r="N64" s="324"/>
      <c r="O64" s="325"/>
    </row>
    <row r="65" spans="3:11" s="120" customFormat="1" ht="12.75">
      <c r="C65" s="167" t="s">
        <v>30</v>
      </c>
      <c r="D65" s="121"/>
      <c r="E65" s="121"/>
      <c r="K65" s="167" t="s">
        <v>30</v>
      </c>
    </row>
    <row r="66" spans="3:5" s="120" customFormat="1" ht="12.75">
      <c r="C66" s="121"/>
      <c r="D66" s="121"/>
      <c r="E66" s="121"/>
    </row>
    <row r="67" spans="1:8" s="120" customFormat="1" ht="12.75">
      <c r="A67" s="325" t="s">
        <v>6</v>
      </c>
      <c r="B67" s="325"/>
      <c r="C67" s="121"/>
      <c r="D67" s="121"/>
      <c r="E67" s="121"/>
      <c r="G67" s="325" t="s">
        <v>6</v>
      </c>
      <c r="H67" s="325"/>
    </row>
    <row r="68" spans="3:5" s="120" customFormat="1" ht="12.75">
      <c r="C68" s="121"/>
      <c r="D68" s="121"/>
      <c r="E68" s="121"/>
    </row>
    <row r="69" spans="3:5" s="120" customFormat="1" ht="12.75">
      <c r="C69" s="121"/>
      <c r="D69" s="121"/>
      <c r="E69" s="121"/>
    </row>
    <row r="70" spans="3:5" s="120" customFormat="1" ht="12.75">
      <c r="C70" s="121"/>
      <c r="D70" s="121"/>
      <c r="E70" s="121"/>
    </row>
    <row r="71" spans="3:5" s="120" customFormat="1" ht="12.75">
      <c r="C71" s="121"/>
      <c r="D71" s="121"/>
      <c r="E71" s="121"/>
    </row>
    <row r="72" spans="3:5" s="120" customFormat="1" ht="12.75">
      <c r="C72" s="121"/>
      <c r="D72" s="121"/>
      <c r="E72" s="121"/>
    </row>
    <row r="73" spans="3:5" s="120" customFormat="1" ht="12.75">
      <c r="C73" s="121"/>
      <c r="D73" s="121"/>
      <c r="E73" s="121"/>
    </row>
    <row r="74" spans="3:5" s="120" customFormat="1" ht="12.75">
      <c r="C74" s="121"/>
      <c r="D74" s="121"/>
      <c r="E74" s="121"/>
    </row>
    <row r="75" spans="3:5" s="120" customFormat="1" ht="12.75">
      <c r="C75" s="121"/>
      <c r="D75" s="121"/>
      <c r="E75" s="121"/>
    </row>
    <row r="76" spans="3:5" s="120" customFormat="1" ht="12.75">
      <c r="C76" s="121"/>
      <c r="D76" s="121"/>
      <c r="E76" s="121"/>
    </row>
    <row r="77" spans="3:5" s="120" customFormat="1" ht="12.75">
      <c r="C77" s="121"/>
      <c r="D77" s="121"/>
      <c r="E77" s="121"/>
    </row>
    <row r="78" spans="3:5" s="120" customFormat="1" ht="12.75">
      <c r="C78" s="121"/>
      <c r="D78" s="121"/>
      <c r="E78" s="121"/>
    </row>
    <row r="79" spans="3:5" s="120" customFormat="1" ht="12.75">
      <c r="C79" s="121"/>
      <c r="D79" s="121"/>
      <c r="E79" s="121"/>
    </row>
    <row r="80" spans="3:5" s="120" customFormat="1" ht="12.75">
      <c r="C80" s="121"/>
      <c r="D80" s="121"/>
      <c r="E80" s="121"/>
    </row>
    <row r="81" spans="3:5" s="120" customFormat="1" ht="12.75">
      <c r="C81" s="121"/>
      <c r="D81" s="121"/>
      <c r="E81" s="121"/>
    </row>
    <row r="82" spans="3:5" s="120" customFormat="1" ht="12.75">
      <c r="C82" s="121"/>
      <c r="D82" s="121"/>
      <c r="E82" s="121"/>
    </row>
    <row r="83" spans="3:5" s="120" customFormat="1" ht="12.75">
      <c r="C83" s="121"/>
      <c r="D83" s="121"/>
      <c r="E83" s="121"/>
    </row>
    <row r="84" spans="3:5" s="120" customFormat="1" ht="12.75">
      <c r="C84" s="121"/>
      <c r="D84" s="121"/>
      <c r="E84" s="121"/>
    </row>
    <row r="85" spans="3:5" s="120" customFormat="1" ht="12.75">
      <c r="C85" s="121"/>
      <c r="D85" s="121"/>
      <c r="E85" s="121"/>
    </row>
    <row r="86" spans="3:5" s="120" customFormat="1" ht="12.75">
      <c r="C86" s="121"/>
      <c r="D86" s="121"/>
      <c r="E86" s="121"/>
    </row>
    <row r="87" spans="3:5" s="120" customFormat="1" ht="12.75">
      <c r="C87" s="121"/>
      <c r="D87" s="121"/>
      <c r="E87" s="121"/>
    </row>
    <row r="88" spans="3:5" s="120" customFormat="1" ht="12.75">
      <c r="C88" s="121"/>
      <c r="D88" s="121"/>
      <c r="E88" s="121"/>
    </row>
    <row r="89" spans="3:5" s="120" customFormat="1" ht="12.75">
      <c r="C89" s="121"/>
      <c r="D89" s="121"/>
      <c r="E89" s="121"/>
    </row>
    <row r="90" spans="3:5" s="120" customFormat="1" ht="12.75">
      <c r="C90" s="121"/>
      <c r="D90" s="121"/>
      <c r="E90" s="121"/>
    </row>
    <row r="91" spans="3:5" s="120" customFormat="1" ht="12.75">
      <c r="C91" s="121"/>
      <c r="D91" s="121"/>
      <c r="E91" s="121"/>
    </row>
    <row r="92" spans="3:5" s="120" customFormat="1" ht="12.75">
      <c r="C92" s="121"/>
      <c r="D92" s="121"/>
      <c r="E92" s="121"/>
    </row>
    <row r="93" spans="3:5" s="120" customFormat="1" ht="12.75">
      <c r="C93" s="121"/>
      <c r="D93" s="121"/>
      <c r="E93" s="121"/>
    </row>
    <row r="94" spans="3:5" s="120" customFormat="1" ht="12.75">
      <c r="C94" s="121"/>
      <c r="D94" s="121"/>
      <c r="E94" s="121"/>
    </row>
    <row r="95" spans="3:5" s="120" customFormat="1" ht="12.75">
      <c r="C95" s="121"/>
      <c r="D95" s="121"/>
      <c r="E95" s="121"/>
    </row>
    <row r="96" spans="3:5" s="120" customFormat="1" ht="12.75">
      <c r="C96" s="121"/>
      <c r="D96" s="121"/>
      <c r="E96" s="121"/>
    </row>
    <row r="97" spans="3:5" s="120" customFormat="1" ht="12.75">
      <c r="C97" s="121"/>
      <c r="D97" s="121"/>
      <c r="E97" s="121"/>
    </row>
    <row r="98" spans="3:5" s="120" customFormat="1" ht="12.75">
      <c r="C98" s="121"/>
      <c r="D98" s="121"/>
      <c r="E98" s="121"/>
    </row>
    <row r="99" spans="3:5" s="120" customFormat="1" ht="12.75">
      <c r="C99" s="121"/>
      <c r="D99" s="121"/>
      <c r="E99" s="121"/>
    </row>
    <row r="100" spans="3:5" s="120" customFormat="1" ht="12.75">
      <c r="C100" s="121"/>
      <c r="D100" s="121"/>
      <c r="E100" s="121"/>
    </row>
    <row r="101" spans="3:5" s="120" customFormat="1" ht="12.75">
      <c r="C101" s="121"/>
      <c r="D101" s="121"/>
      <c r="E101" s="121"/>
    </row>
    <row r="102" spans="3:5" s="120" customFormat="1" ht="12.75">
      <c r="C102" s="121"/>
      <c r="D102" s="121"/>
      <c r="E102" s="121"/>
    </row>
    <row r="103" spans="3:5" s="120" customFormat="1" ht="12.75">
      <c r="C103" s="121"/>
      <c r="D103" s="121"/>
      <c r="E103" s="121"/>
    </row>
    <row r="104" spans="3:5" s="120" customFormat="1" ht="12.75">
      <c r="C104" s="121"/>
      <c r="D104" s="121"/>
      <c r="E104" s="121"/>
    </row>
    <row r="105" spans="3:5" s="120" customFormat="1" ht="12.75">
      <c r="C105" s="121"/>
      <c r="D105" s="121"/>
      <c r="E105" s="121"/>
    </row>
    <row r="106" spans="3:5" s="120" customFormat="1" ht="12.75">
      <c r="C106" s="121"/>
      <c r="D106" s="121"/>
      <c r="E106" s="121"/>
    </row>
    <row r="107" spans="3:5" s="120" customFormat="1" ht="12.75">
      <c r="C107" s="121"/>
      <c r="D107" s="121"/>
      <c r="E107" s="121"/>
    </row>
    <row r="108" spans="3:5" s="120" customFormat="1" ht="12.75">
      <c r="C108" s="121"/>
      <c r="D108" s="121"/>
      <c r="E108" s="121"/>
    </row>
    <row r="109" spans="3:5" s="120" customFormat="1" ht="12.75">
      <c r="C109" s="121"/>
      <c r="D109" s="121"/>
      <c r="E109" s="121"/>
    </row>
    <row r="110" spans="3:5" s="120" customFormat="1" ht="12.75">
      <c r="C110" s="121"/>
      <c r="D110" s="121"/>
      <c r="E110" s="121"/>
    </row>
    <row r="111" spans="3:5" s="120" customFormat="1" ht="12.75">
      <c r="C111" s="121"/>
      <c r="D111" s="121"/>
      <c r="E111" s="121"/>
    </row>
    <row r="112" spans="3:5" s="120" customFormat="1" ht="12.75">
      <c r="C112" s="121"/>
      <c r="D112" s="121"/>
      <c r="E112" s="121"/>
    </row>
    <row r="113" spans="3:5" s="120" customFormat="1" ht="12.75">
      <c r="C113" s="121"/>
      <c r="D113" s="121"/>
      <c r="E113" s="121"/>
    </row>
    <row r="114" spans="3:5" s="120" customFormat="1" ht="12.75">
      <c r="C114" s="121"/>
      <c r="D114" s="121"/>
      <c r="E114" s="121"/>
    </row>
    <row r="115" spans="3:5" s="120" customFormat="1" ht="12.75">
      <c r="C115" s="121"/>
      <c r="D115" s="121"/>
      <c r="E115" s="121"/>
    </row>
    <row r="116" spans="3:5" s="120" customFormat="1" ht="12.75">
      <c r="C116" s="121"/>
      <c r="D116" s="121"/>
      <c r="E116" s="121"/>
    </row>
    <row r="117" spans="3:5" s="120" customFormat="1" ht="12.75">
      <c r="C117" s="121"/>
      <c r="D117" s="121"/>
      <c r="E117" s="121"/>
    </row>
    <row r="118" spans="3:5" s="120" customFormat="1" ht="12.75">
      <c r="C118" s="121"/>
      <c r="D118" s="121"/>
      <c r="E118" s="121"/>
    </row>
    <row r="119" spans="3:5" s="120" customFormat="1" ht="12.75">
      <c r="C119" s="121"/>
      <c r="D119" s="121"/>
      <c r="E119" s="121"/>
    </row>
    <row r="120" spans="3:5" s="120" customFormat="1" ht="12.75">
      <c r="C120" s="121"/>
      <c r="D120" s="121"/>
      <c r="E120" s="121"/>
    </row>
    <row r="121" spans="3:5" s="120" customFormat="1" ht="12.75">
      <c r="C121" s="121"/>
      <c r="D121" s="121"/>
      <c r="E121" s="121"/>
    </row>
    <row r="122" spans="3:5" s="120" customFormat="1" ht="12.75">
      <c r="C122" s="121"/>
      <c r="D122" s="121"/>
      <c r="E122" s="121"/>
    </row>
    <row r="123" spans="3:5" s="120" customFormat="1" ht="12.75">
      <c r="C123" s="121"/>
      <c r="D123" s="121"/>
      <c r="E123" s="121"/>
    </row>
    <row r="124" spans="3:5" s="120" customFormat="1" ht="12.75">
      <c r="C124" s="121"/>
      <c r="D124" s="121"/>
      <c r="E124" s="121"/>
    </row>
    <row r="125" spans="3:5" s="120" customFormat="1" ht="12.75">
      <c r="C125" s="121"/>
      <c r="D125" s="121"/>
      <c r="E125" s="121"/>
    </row>
    <row r="126" spans="3:5" s="120" customFormat="1" ht="12.75">
      <c r="C126" s="121"/>
      <c r="D126" s="121"/>
      <c r="E126" s="121"/>
    </row>
    <row r="127" spans="3:5" s="120" customFormat="1" ht="12.75">
      <c r="C127" s="121"/>
      <c r="D127" s="121"/>
      <c r="E127" s="121"/>
    </row>
    <row r="128" spans="3:5" s="120" customFormat="1" ht="12.75">
      <c r="C128" s="121"/>
      <c r="D128" s="121"/>
      <c r="E128" s="121"/>
    </row>
    <row r="129" spans="3:5" s="120" customFormat="1" ht="12.75">
      <c r="C129" s="121"/>
      <c r="D129" s="121"/>
      <c r="E129" s="121"/>
    </row>
    <row r="130" spans="3:5" s="120" customFormat="1" ht="12.75">
      <c r="C130" s="121"/>
      <c r="D130" s="121"/>
      <c r="E130" s="121"/>
    </row>
    <row r="131" spans="3:5" s="120" customFormat="1" ht="12.75">
      <c r="C131" s="121"/>
      <c r="D131" s="121"/>
      <c r="E131" s="121"/>
    </row>
    <row r="132" spans="3:5" s="120" customFormat="1" ht="12.75">
      <c r="C132" s="121"/>
      <c r="D132" s="121"/>
      <c r="E132" s="121"/>
    </row>
    <row r="133" spans="3:5" s="120" customFormat="1" ht="12.75">
      <c r="C133" s="121"/>
      <c r="D133" s="121"/>
      <c r="E133" s="121"/>
    </row>
    <row r="134" spans="3:5" s="120" customFormat="1" ht="12.75">
      <c r="C134" s="121"/>
      <c r="D134" s="121"/>
      <c r="E134" s="121"/>
    </row>
    <row r="135" spans="3:5" s="120" customFormat="1" ht="12.75">
      <c r="C135" s="121"/>
      <c r="D135" s="121"/>
      <c r="E135" s="121"/>
    </row>
    <row r="136" spans="3:5" s="120" customFormat="1" ht="12.75">
      <c r="C136" s="121"/>
      <c r="D136" s="121"/>
      <c r="E136" s="121"/>
    </row>
    <row r="137" spans="3:5" s="120" customFormat="1" ht="12.75">
      <c r="C137" s="121"/>
      <c r="D137" s="121"/>
      <c r="E137" s="121"/>
    </row>
    <row r="138" spans="3:5" s="120" customFormat="1" ht="12.75">
      <c r="C138" s="121"/>
      <c r="D138" s="121"/>
      <c r="E138" s="121"/>
    </row>
    <row r="139" spans="3:5" s="120" customFormat="1" ht="12.75">
      <c r="C139" s="121"/>
      <c r="D139" s="121"/>
      <c r="E139" s="121"/>
    </row>
    <row r="140" spans="3:5" s="120" customFormat="1" ht="12.75">
      <c r="C140" s="121"/>
      <c r="D140" s="121"/>
      <c r="E140" s="121"/>
    </row>
    <row r="141" spans="3:5" s="120" customFormat="1" ht="12.75">
      <c r="C141" s="121"/>
      <c r="D141" s="121"/>
      <c r="E141" s="121"/>
    </row>
    <row r="142" spans="3:5" s="120" customFormat="1" ht="12.75">
      <c r="C142" s="121"/>
      <c r="D142" s="121"/>
      <c r="E142" s="121"/>
    </row>
    <row r="143" spans="3:5" s="120" customFormat="1" ht="12.75">
      <c r="C143" s="121"/>
      <c r="D143" s="121"/>
      <c r="E143" s="121"/>
    </row>
    <row r="144" spans="3:5" s="120" customFormat="1" ht="12.75">
      <c r="C144" s="121"/>
      <c r="D144" s="121"/>
      <c r="E144" s="121"/>
    </row>
    <row r="145" spans="3:5" s="120" customFormat="1" ht="12.75">
      <c r="C145" s="121"/>
      <c r="D145" s="121"/>
      <c r="E145" s="121"/>
    </row>
    <row r="146" spans="3:5" s="120" customFormat="1" ht="12.75">
      <c r="C146" s="121"/>
      <c r="D146" s="121"/>
      <c r="E146" s="121"/>
    </row>
    <row r="147" spans="3:5" s="120" customFormat="1" ht="12.75">
      <c r="C147" s="121"/>
      <c r="D147" s="121"/>
      <c r="E147" s="121"/>
    </row>
    <row r="148" spans="3:5" s="120" customFormat="1" ht="12.75">
      <c r="C148" s="121"/>
      <c r="D148" s="121"/>
      <c r="E148" s="121"/>
    </row>
    <row r="149" spans="3:5" s="120" customFormat="1" ht="12.75">
      <c r="C149" s="121"/>
      <c r="D149" s="121"/>
      <c r="E149" s="121"/>
    </row>
    <row r="150" spans="3:5" s="120" customFormat="1" ht="12.75">
      <c r="C150" s="121"/>
      <c r="D150" s="121"/>
      <c r="E150" s="121"/>
    </row>
    <row r="151" spans="3:5" s="120" customFormat="1" ht="12.75">
      <c r="C151" s="121"/>
      <c r="D151" s="121"/>
      <c r="E151" s="121"/>
    </row>
    <row r="152" spans="3:5" s="120" customFormat="1" ht="12.75">
      <c r="C152" s="121"/>
      <c r="D152" s="121"/>
      <c r="E152" s="121"/>
    </row>
    <row r="153" spans="3:5" s="120" customFormat="1" ht="12.75">
      <c r="C153" s="121"/>
      <c r="D153" s="121"/>
      <c r="E153" s="121"/>
    </row>
    <row r="154" spans="3:5" s="120" customFormat="1" ht="12.75">
      <c r="C154" s="121"/>
      <c r="D154" s="121"/>
      <c r="E154" s="121"/>
    </row>
    <row r="155" spans="3:5" s="120" customFormat="1" ht="12.75">
      <c r="C155" s="121"/>
      <c r="D155" s="121"/>
      <c r="E155" s="121"/>
    </row>
    <row r="156" spans="3:5" s="120" customFormat="1" ht="12.75">
      <c r="C156" s="121"/>
      <c r="D156" s="121"/>
      <c r="E156" s="121"/>
    </row>
    <row r="157" spans="3:5" s="120" customFormat="1" ht="12.75">
      <c r="C157" s="121"/>
      <c r="D157" s="121"/>
      <c r="E157" s="121"/>
    </row>
    <row r="158" spans="3:5" s="120" customFormat="1" ht="12.75">
      <c r="C158" s="121"/>
      <c r="D158" s="121"/>
      <c r="E158" s="121"/>
    </row>
    <row r="159" spans="3:5" s="120" customFormat="1" ht="12.75">
      <c r="C159" s="121"/>
      <c r="D159" s="121"/>
      <c r="E159" s="121"/>
    </row>
    <row r="160" spans="3:5" s="120" customFormat="1" ht="12.75">
      <c r="C160" s="121"/>
      <c r="D160" s="121"/>
      <c r="E160" s="121"/>
    </row>
    <row r="161" spans="3:5" s="120" customFormat="1" ht="12.75">
      <c r="C161" s="121"/>
      <c r="D161" s="121"/>
      <c r="E161" s="121"/>
    </row>
    <row r="162" spans="3:5" s="120" customFormat="1" ht="12.75">
      <c r="C162" s="121"/>
      <c r="D162" s="121"/>
      <c r="E162" s="121"/>
    </row>
    <row r="163" spans="3:5" s="120" customFormat="1" ht="12.75">
      <c r="C163" s="121"/>
      <c r="D163" s="121"/>
      <c r="E163" s="121"/>
    </row>
    <row r="164" spans="3:5" s="120" customFormat="1" ht="12.75">
      <c r="C164" s="121"/>
      <c r="D164" s="121"/>
      <c r="E164" s="121"/>
    </row>
    <row r="165" spans="3:5" s="120" customFormat="1" ht="12.75">
      <c r="C165" s="121"/>
      <c r="D165" s="121"/>
      <c r="E165" s="121"/>
    </row>
    <row r="166" spans="3:5" s="120" customFormat="1" ht="12.75">
      <c r="C166" s="121"/>
      <c r="D166" s="121"/>
      <c r="E166" s="121"/>
    </row>
    <row r="167" spans="3:5" s="120" customFormat="1" ht="12.75">
      <c r="C167" s="121"/>
      <c r="D167" s="121"/>
      <c r="E167" s="121"/>
    </row>
    <row r="168" spans="3:5" s="120" customFormat="1" ht="12.75">
      <c r="C168" s="121"/>
      <c r="D168" s="121"/>
      <c r="E168" s="121"/>
    </row>
    <row r="169" spans="3:5" s="120" customFormat="1" ht="12.75">
      <c r="C169" s="121"/>
      <c r="D169" s="121"/>
      <c r="E169" s="121"/>
    </row>
    <row r="170" spans="3:5" s="120" customFormat="1" ht="12.75">
      <c r="C170" s="121"/>
      <c r="D170" s="121"/>
      <c r="E170" s="121"/>
    </row>
    <row r="171" spans="3:5" s="120" customFormat="1" ht="12.75">
      <c r="C171" s="121"/>
      <c r="D171" s="121"/>
      <c r="E171" s="121"/>
    </row>
    <row r="172" spans="3:5" s="120" customFormat="1" ht="12.75">
      <c r="C172" s="121"/>
      <c r="D172" s="121"/>
      <c r="E172" s="121"/>
    </row>
    <row r="173" spans="3:5" s="120" customFormat="1" ht="12.75">
      <c r="C173" s="121"/>
      <c r="D173" s="121"/>
      <c r="E173" s="121"/>
    </row>
    <row r="174" spans="3:5" s="120" customFormat="1" ht="12.75">
      <c r="C174" s="121"/>
      <c r="D174" s="121"/>
      <c r="E174" s="121"/>
    </row>
    <row r="175" spans="3:5" s="120" customFormat="1" ht="12.75">
      <c r="C175" s="121"/>
      <c r="D175" s="121"/>
      <c r="E175" s="121"/>
    </row>
    <row r="176" spans="3:5" s="120" customFormat="1" ht="12.75">
      <c r="C176" s="121"/>
      <c r="D176" s="121"/>
      <c r="E176" s="121"/>
    </row>
    <row r="177" spans="3:5" s="120" customFormat="1" ht="12.75">
      <c r="C177" s="121"/>
      <c r="D177" s="121"/>
      <c r="E177" s="121"/>
    </row>
    <row r="178" spans="3:5" s="120" customFormat="1" ht="12.75">
      <c r="C178" s="121"/>
      <c r="D178" s="121"/>
      <c r="E178" s="121"/>
    </row>
    <row r="179" spans="3:5" s="120" customFormat="1" ht="12.75">
      <c r="C179" s="121"/>
      <c r="D179" s="121"/>
      <c r="E179" s="121"/>
    </row>
    <row r="180" spans="3:5" s="120" customFormat="1" ht="12.75">
      <c r="C180" s="121"/>
      <c r="D180" s="121"/>
      <c r="E180" s="121"/>
    </row>
    <row r="181" spans="3:5" s="120" customFormat="1" ht="12.75">
      <c r="C181" s="121"/>
      <c r="D181" s="121"/>
      <c r="E181" s="121"/>
    </row>
    <row r="182" spans="3:5" s="120" customFormat="1" ht="12.75">
      <c r="C182" s="121"/>
      <c r="D182" s="121"/>
      <c r="E182" s="121"/>
    </row>
    <row r="183" spans="3:5" s="120" customFormat="1" ht="12.75">
      <c r="C183" s="121"/>
      <c r="D183" s="121"/>
      <c r="E183" s="121"/>
    </row>
    <row r="184" spans="3:5" s="120" customFormat="1" ht="12.75">
      <c r="C184" s="121"/>
      <c r="D184" s="121"/>
      <c r="E184" s="121"/>
    </row>
    <row r="185" spans="3:5" s="120" customFormat="1" ht="12.75">
      <c r="C185" s="121"/>
      <c r="D185" s="121"/>
      <c r="E185" s="121"/>
    </row>
    <row r="186" spans="3:5" s="120" customFormat="1" ht="12.75">
      <c r="C186" s="121"/>
      <c r="D186" s="121"/>
      <c r="E186" s="121"/>
    </row>
    <row r="187" spans="3:5" s="120" customFormat="1" ht="12.75">
      <c r="C187" s="121"/>
      <c r="D187" s="121"/>
      <c r="E187" s="121"/>
    </row>
    <row r="188" spans="3:5" s="120" customFormat="1" ht="12.75">
      <c r="C188" s="121"/>
      <c r="D188" s="121"/>
      <c r="E188" s="121"/>
    </row>
    <row r="189" spans="3:5" s="120" customFormat="1" ht="12.75">
      <c r="C189" s="121"/>
      <c r="D189" s="121"/>
      <c r="E189" s="121"/>
    </row>
    <row r="190" spans="3:5" s="120" customFormat="1" ht="12.75">
      <c r="C190" s="121"/>
      <c r="D190" s="121"/>
      <c r="E190" s="121"/>
    </row>
    <row r="191" spans="3:5" s="120" customFormat="1" ht="12.75">
      <c r="C191" s="121"/>
      <c r="D191" s="121"/>
      <c r="E191" s="121"/>
    </row>
    <row r="192" spans="3:5" s="120" customFormat="1" ht="12.75">
      <c r="C192" s="121"/>
      <c r="D192" s="121"/>
      <c r="E192" s="121"/>
    </row>
    <row r="193" spans="3:5" s="120" customFormat="1" ht="12.75">
      <c r="C193" s="121"/>
      <c r="D193" s="121"/>
      <c r="E193" s="121"/>
    </row>
    <row r="194" spans="3:5" s="120" customFormat="1" ht="12.75">
      <c r="C194" s="121"/>
      <c r="D194" s="121"/>
      <c r="E194" s="121"/>
    </row>
    <row r="195" spans="3:5" s="120" customFormat="1" ht="12.75">
      <c r="C195" s="121"/>
      <c r="D195" s="121"/>
      <c r="E195" s="121"/>
    </row>
    <row r="196" spans="3:5" s="120" customFormat="1" ht="12.75">
      <c r="C196" s="121"/>
      <c r="D196" s="121"/>
      <c r="E196" s="121"/>
    </row>
    <row r="197" spans="3:5" s="120" customFormat="1" ht="12.75">
      <c r="C197" s="121"/>
      <c r="D197" s="121"/>
      <c r="E197" s="121"/>
    </row>
    <row r="198" spans="3:5" s="120" customFormat="1" ht="12.75">
      <c r="C198" s="121"/>
      <c r="D198" s="121"/>
      <c r="E198" s="121"/>
    </row>
    <row r="199" spans="3:5" s="120" customFormat="1" ht="12.75">
      <c r="C199" s="121"/>
      <c r="D199" s="121"/>
      <c r="E199" s="121"/>
    </row>
    <row r="200" spans="3:5" s="120" customFormat="1" ht="12.75">
      <c r="C200" s="121"/>
      <c r="D200" s="121"/>
      <c r="E200" s="121"/>
    </row>
    <row r="201" spans="3:5" s="120" customFormat="1" ht="12.75">
      <c r="C201" s="121"/>
      <c r="D201" s="121"/>
      <c r="E201" s="121"/>
    </row>
    <row r="202" spans="3:5" s="120" customFormat="1" ht="12.75">
      <c r="C202" s="121"/>
      <c r="D202" s="121"/>
      <c r="E202" s="121"/>
    </row>
    <row r="203" spans="3:5" s="120" customFormat="1" ht="12.75">
      <c r="C203" s="121"/>
      <c r="D203" s="121"/>
      <c r="E203" s="121"/>
    </row>
    <row r="204" spans="3:5" s="120" customFormat="1" ht="12.75">
      <c r="C204" s="121"/>
      <c r="D204" s="121"/>
      <c r="E204" s="121"/>
    </row>
    <row r="205" spans="3:5" s="120" customFormat="1" ht="12.75">
      <c r="C205" s="121"/>
      <c r="D205" s="121"/>
      <c r="E205" s="121"/>
    </row>
    <row r="206" spans="3:5" s="120" customFormat="1" ht="12.75">
      <c r="C206" s="121"/>
      <c r="D206" s="121"/>
      <c r="E206" s="121"/>
    </row>
    <row r="207" spans="3:5" s="120" customFormat="1" ht="12.75">
      <c r="C207" s="121"/>
      <c r="D207" s="121"/>
      <c r="E207" s="121"/>
    </row>
    <row r="208" spans="3:5" s="120" customFormat="1" ht="12.75">
      <c r="C208" s="121"/>
      <c r="D208" s="121"/>
      <c r="E208" s="121"/>
    </row>
    <row r="209" spans="3:5" s="120" customFormat="1" ht="12.75">
      <c r="C209" s="121"/>
      <c r="D209" s="121"/>
      <c r="E209" s="121"/>
    </row>
    <row r="210" spans="3:5" s="120" customFormat="1" ht="12.75">
      <c r="C210" s="121"/>
      <c r="D210" s="121"/>
      <c r="E210" s="121"/>
    </row>
    <row r="211" spans="3:5" s="120" customFormat="1" ht="12.75">
      <c r="C211" s="121"/>
      <c r="D211" s="121"/>
      <c r="E211" s="121"/>
    </row>
    <row r="212" spans="3:5" s="120" customFormat="1" ht="12.75">
      <c r="C212" s="121"/>
      <c r="D212" s="121"/>
      <c r="E212" s="121"/>
    </row>
    <row r="213" spans="3:5" s="120" customFormat="1" ht="12.75">
      <c r="C213" s="121"/>
      <c r="D213" s="121"/>
      <c r="E213" s="121"/>
    </row>
    <row r="214" spans="3:5" s="120" customFormat="1" ht="12.75">
      <c r="C214" s="121"/>
      <c r="D214" s="121"/>
      <c r="E214" s="121"/>
    </row>
    <row r="215" spans="3:5" s="120" customFormat="1" ht="12.75">
      <c r="C215" s="121"/>
      <c r="D215" s="121"/>
      <c r="E215" s="121"/>
    </row>
    <row r="216" spans="3:5" s="120" customFormat="1" ht="12.75">
      <c r="C216" s="121"/>
      <c r="D216" s="121"/>
      <c r="E216" s="121"/>
    </row>
    <row r="217" spans="3:5" s="120" customFormat="1" ht="12.75">
      <c r="C217" s="121"/>
      <c r="D217" s="121"/>
      <c r="E217" s="121"/>
    </row>
    <row r="218" spans="3:5" s="120" customFormat="1" ht="12.75">
      <c r="C218" s="121"/>
      <c r="D218" s="121"/>
      <c r="E218" s="121"/>
    </row>
    <row r="219" spans="3:5" s="120" customFormat="1" ht="12.75">
      <c r="C219" s="121"/>
      <c r="D219" s="121"/>
      <c r="E219" s="121"/>
    </row>
    <row r="220" spans="3:5" s="120" customFormat="1" ht="12.75">
      <c r="C220" s="121"/>
      <c r="D220" s="121"/>
      <c r="E220" s="121"/>
    </row>
    <row r="221" spans="3:5" s="120" customFormat="1" ht="12.75">
      <c r="C221" s="121"/>
      <c r="D221" s="121"/>
      <c r="E221" s="121"/>
    </row>
    <row r="222" spans="3:5" s="120" customFormat="1" ht="12.75">
      <c r="C222" s="121"/>
      <c r="D222" s="121"/>
      <c r="E222" s="121"/>
    </row>
    <row r="223" spans="3:5" s="120" customFormat="1" ht="12.75">
      <c r="C223" s="121"/>
      <c r="D223" s="121"/>
      <c r="E223" s="121"/>
    </row>
    <row r="224" spans="3:5" s="120" customFormat="1" ht="12.75">
      <c r="C224" s="121"/>
      <c r="D224" s="121"/>
      <c r="E224" s="121"/>
    </row>
    <row r="225" spans="3:5" s="120" customFormat="1" ht="12.75">
      <c r="C225" s="121"/>
      <c r="D225" s="121"/>
      <c r="E225" s="121"/>
    </row>
    <row r="226" spans="3:5" s="120" customFormat="1" ht="12.75">
      <c r="C226" s="121"/>
      <c r="D226" s="121"/>
      <c r="E226" s="121"/>
    </row>
    <row r="227" spans="3:5" s="120" customFormat="1" ht="12.75">
      <c r="C227" s="121"/>
      <c r="D227" s="121"/>
      <c r="E227" s="121"/>
    </row>
    <row r="228" spans="3:5" s="120" customFormat="1" ht="12.75">
      <c r="C228" s="121"/>
      <c r="D228" s="121"/>
      <c r="E228" s="121"/>
    </row>
    <row r="229" spans="3:5" s="120" customFormat="1" ht="12.75">
      <c r="C229" s="121"/>
      <c r="D229" s="121"/>
      <c r="E229" s="121"/>
    </row>
    <row r="230" spans="3:5" s="120" customFormat="1" ht="12.75">
      <c r="C230" s="121"/>
      <c r="D230" s="121"/>
      <c r="E230" s="121"/>
    </row>
    <row r="231" spans="3:5" s="120" customFormat="1" ht="12.75">
      <c r="C231" s="121"/>
      <c r="D231" s="121"/>
      <c r="E231" s="121"/>
    </row>
    <row r="232" spans="3:5" s="120" customFormat="1" ht="12.75">
      <c r="C232" s="121"/>
      <c r="D232" s="121"/>
      <c r="E232" s="121"/>
    </row>
    <row r="233" spans="3:5" s="120" customFormat="1" ht="12.75">
      <c r="C233" s="121"/>
      <c r="D233" s="121"/>
      <c r="E233" s="121"/>
    </row>
    <row r="234" spans="3:5" s="120" customFormat="1" ht="12.75">
      <c r="C234" s="121"/>
      <c r="D234" s="121"/>
      <c r="E234" s="121"/>
    </row>
    <row r="235" spans="3:5" s="120" customFormat="1" ht="12.75">
      <c r="C235" s="121"/>
      <c r="D235" s="121"/>
      <c r="E235" s="121"/>
    </row>
    <row r="236" spans="3:5" s="120" customFormat="1" ht="12.75">
      <c r="C236" s="121"/>
      <c r="D236" s="121"/>
      <c r="E236" s="121"/>
    </row>
    <row r="237" spans="3:5" s="120" customFormat="1" ht="12.75">
      <c r="C237" s="121"/>
      <c r="D237" s="121"/>
      <c r="E237" s="121"/>
    </row>
    <row r="238" spans="3:5" s="120" customFormat="1" ht="12.75">
      <c r="C238" s="121"/>
      <c r="D238" s="121"/>
      <c r="E238" s="121"/>
    </row>
    <row r="239" spans="3:5" s="120" customFormat="1" ht="12.75">
      <c r="C239" s="121"/>
      <c r="D239" s="121"/>
      <c r="E239" s="121"/>
    </row>
    <row r="240" spans="3:5" s="120" customFormat="1" ht="12.75">
      <c r="C240" s="121"/>
      <c r="D240" s="121"/>
      <c r="E240" s="121"/>
    </row>
    <row r="241" spans="3:5" s="120" customFormat="1" ht="12.75">
      <c r="C241" s="121"/>
      <c r="D241" s="121"/>
      <c r="E241" s="121"/>
    </row>
    <row r="242" spans="3:5" s="120" customFormat="1" ht="12.75">
      <c r="C242" s="121"/>
      <c r="D242" s="121"/>
      <c r="E242" s="121"/>
    </row>
    <row r="243" spans="3:5" s="120" customFormat="1" ht="12.75">
      <c r="C243" s="121"/>
      <c r="D243" s="121"/>
      <c r="E243" s="121"/>
    </row>
    <row r="244" spans="3:5" s="120" customFormat="1" ht="12.75">
      <c r="C244" s="121"/>
      <c r="D244" s="121"/>
      <c r="E244" s="121"/>
    </row>
    <row r="245" spans="3:5" s="120" customFormat="1" ht="12.75">
      <c r="C245" s="121"/>
      <c r="D245" s="121"/>
      <c r="E245" s="121"/>
    </row>
    <row r="246" spans="3:5" s="120" customFormat="1" ht="12.75">
      <c r="C246" s="121"/>
      <c r="D246" s="121"/>
      <c r="E246" s="121"/>
    </row>
    <row r="247" spans="3:5" s="120" customFormat="1" ht="12.75">
      <c r="C247" s="121"/>
      <c r="D247" s="121"/>
      <c r="E247" s="121"/>
    </row>
    <row r="248" spans="3:5" s="120" customFormat="1" ht="12.75">
      <c r="C248" s="121"/>
      <c r="D248" s="121"/>
      <c r="E248" s="121"/>
    </row>
    <row r="249" spans="3:5" s="120" customFormat="1" ht="12.75">
      <c r="C249" s="121"/>
      <c r="D249" s="121"/>
      <c r="E249" s="121"/>
    </row>
    <row r="250" spans="3:5" s="120" customFormat="1" ht="12.75">
      <c r="C250" s="121"/>
      <c r="D250" s="121"/>
      <c r="E250" s="121"/>
    </row>
    <row r="251" spans="3:5" s="120" customFormat="1" ht="12.75">
      <c r="C251" s="121"/>
      <c r="D251" s="121"/>
      <c r="E251" s="121"/>
    </row>
    <row r="252" spans="3:5" s="120" customFormat="1" ht="12.75">
      <c r="C252" s="121"/>
      <c r="D252" s="121"/>
      <c r="E252" s="121"/>
    </row>
    <row r="253" spans="3:5" s="120" customFormat="1" ht="12.75">
      <c r="C253" s="121"/>
      <c r="D253" s="121"/>
      <c r="E253" s="121"/>
    </row>
    <row r="254" spans="3:5" s="120" customFormat="1" ht="12.75">
      <c r="C254" s="121"/>
      <c r="D254" s="121"/>
      <c r="E254" s="121"/>
    </row>
    <row r="255" spans="3:5" s="120" customFormat="1" ht="12.75">
      <c r="C255" s="121"/>
      <c r="D255" s="121"/>
      <c r="E255" s="121"/>
    </row>
    <row r="256" spans="3:5" s="120" customFormat="1" ht="12.75">
      <c r="C256" s="121"/>
      <c r="D256" s="121"/>
      <c r="E256" s="121"/>
    </row>
    <row r="257" spans="3:5" s="120" customFormat="1" ht="12.75">
      <c r="C257" s="121"/>
      <c r="D257" s="121"/>
      <c r="E257" s="121"/>
    </row>
    <row r="258" spans="3:5" s="120" customFormat="1" ht="12.75">
      <c r="C258" s="121"/>
      <c r="D258" s="121"/>
      <c r="E258" s="121"/>
    </row>
    <row r="259" spans="3:5" s="120" customFormat="1" ht="12.75">
      <c r="C259" s="121"/>
      <c r="D259" s="121"/>
      <c r="E259" s="121"/>
    </row>
    <row r="260" spans="3:5" s="120" customFormat="1" ht="12.75">
      <c r="C260" s="121"/>
      <c r="D260" s="121"/>
      <c r="E260" s="121"/>
    </row>
    <row r="261" spans="3:5" s="120" customFormat="1" ht="12.75">
      <c r="C261" s="121"/>
      <c r="D261" s="121"/>
      <c r="E261" s="121"/>
    </row>
    <row r="262" spans="3:5" s="120" customFormat="1" ht="12.75">
      <c r="C262" s="121"/>
      <c r="D262" s="121"/>
      <c r="E262" s="121"/>
    </row>
    <row r="263" spans="3:5" s="120" customFormat="1" ht="12.75">
      <c r="C263" s="121"/>
      <c r="D263" s="121"/>
      <c r="E263" s="121"/>
    </row>
    <row r="264" spans="3:5" s="120" customFormat="1" ht="12.75">
      <c r="C264" s="121"/>
      <c r="D264" s="121"/>
      <c r="E264" s="121"/>
    </row>
    <row r="265" spans="3:5" s="120" customFormat="1" ht="12.75">
      <c r="C265" s="121"/>
      <c r="D265" s="121"/>
      <c r="E265" s="121"/>
    </row>
    <row r="266" spans="3:5" s="120" customFormat="1" ht="12.75">
      <c r="C266" s="121"/>
      <c r="D266" s="121"/>
      <c r="E266" s="121"/>
    </row>
    <row r="267" spans="3:5" s="120" customFormat="1" ht="12.75">
      <c r="C267" s="121"/>
      <c r="D267" s="121"/>
      <c r="E267" s="121"/>
    </row>
    <row r="268" spans="3:5" s="120" customFormat="1" ht="12.75">
      <c r="C268" s="121"/>
      <c r="D268" s="121"/>
      <c r="E268" s="121"/>
    </row>
    <row r="269" spans="3:5" s="120" customFormat="1" ht="12.75">
      <c r="C269" s="121"/>
      <c r="D269" s="121"/>
      <c r="E269" s="121"/>
    </row>
    <row r="270" spans="3:5" s="120" customFormat="1" ht="12.75">
      <c r="C270" s="121"/>
      <c r="D270" s="121"/>
      <c r="E270" s="121"/>
    </row>
    <row r="271" spans="3:5" s="120" customFormat="1" ht="12.75">
      <c r="C271" s="121"/>
      <c r="D271" s="121"/>
      <c r="E271" s="121"/>
    </row>
    <row r="272" spans="3:5" s="120" customFormat="1" ht="12.75">
      <c r="C272" s="121"/>
      <c r="D272" s="121"/>
      <c r="E272" s="121"/>
    </row>
    <row r="273" spans="3:5" s="120" customFormat="1" ht="12.75">
      <c r="C273" s="121"/>
      <c r="D273" s="121"/>
      <c r="E273" s="121"/>
    </row>
    <row r="274" spans="3:5" s="120" customFormat="1" ht="12.75">
      <c r="C274" s="121"/>
      <c r="D274" s="121"/>
      <c r="E274" s="121"/>
    </row>
    <row r="275" spans="3:5" s="120" customFormat="1" ht="12.75">
      <c r="C275" s="121"/>
      <c r="D275" s="121"/>
      <c r="E275" s="121"/>
    </row>
    <row r="276" spans="3:5" s="120" customFormat="1" ht="12.75">
      <c r="C276" s="121"/>
      <c r="D276" s="121"/>
      <c r="E276" s="121"/>
    </row>
    <row r="277" spans="3:5" s="120" customFormat="1" ht="12.75">
      <c r="C277" s="121"/>
      <c r="D277" s="121"/>
      <c r="E277" s="121"/>
    </row>
    <row r="278" spans="3:5" s="120" customFormat="1" ht="12.75">
      <c r="C278" s="121"/>
      <c r="D278" s="121"/>
      <c r="E278" s="121"/>
    </row>
    <row r="279" spans="3:5" s="120" customFormat="1" ht="12.75">
      <c r="C279" s="121"/>
      <c r="D279" s="121"/>
      <c r="E279" s="121"/>
    </row>
    <row r="280" spans="3:5" s="120" customFormat="1" ht="12.75">
      <c r="C280" s="121"/>
      <c r="D280" s="121"/>
      <c r="E280" s="121"/>
    </row>
    <row r="281" spans="3:5" s="120" customFormat="1" ht="12.75">
      <c r="C281" s="121"/>
      <c r="D281" s="121"/>
      <c r="E281" s="121"/>
    </row>
    <row r="282" spans="3:5" s="120" customFormat="1" ht="12.75">
      <c r="C282" s="121"/>
      <c r="D282" s="121"/>
      <c r="E282" s="121"/>
    </row>
    <row r="283" spans="3:5" s="120" customFormat="1" ht="12.75">
      <c r="C283" s="121"/>
      <c r="D283" s="121"/>
      <c r="E283" s="121"/>
    </row>
    <row r="284" spans="3:5" s="120" customFormat="1" ht="12.75">
      <c r="C284" s="121"/>
      <c r="D284" s="121"/>
      <c r="E284" s="121"/>
    </row>
    <row r="285" spans="3:5" s="120" customFormat="1" ht="12.75">
      <c r="C285" s="121"/>
      <c r="D285" s="121"/>
      <c r="E285" s="121"/>
    </row>
    <row r="286" spans="3:5" s="120" customFormat="1" ht="12.75">
      <c r="C286" s="121"/>
      <c r="D286" s="121"/>
      <c r="E286" s="121"/>
    </row>
    <row r="287" spans="3:5" s="120" customFormat="1" ht="12.75">
      <c r="C287" s="121"/>
      <c r="D287" s="121"/>
      <c r="E287" s="121"/>
    </row>
    <row r="288" spans="3:5" s="120" customFormat="1" ht="12.75">
      <c r="C288" s="121"/>
      <c r="D288" s="121"/>
      <c r="E288" s="121"/>
    </row>
    <row r="289" spans="3:5" s="120" customFormat="1" ht="12.75">
      <c r="C289" s="121"/>
      <c r="D289" s="121"/>
      <c r="E289" s="121"/>
    </row>
    <row r="290" spans="3:5" s="120" customFormat="1" ht="12.75">
      <c r="C290" s="121"/>
      <c r="D290" s="121"/>
      <c r="E290" s="121"/>
    </row>
    <row r="291" spans="3:5" s="120" customFormat="1" ht="12.75">
      <c r="C291" s="121"/>
      <c r="D291" s="121"/>
      <c r="E291" s="121"/>
    </row>
    <row r="292" spans="3:5" s="120" customFormat="1" ht="12.75">
      <c r="C292" s="121"/>
      <c r="D292" s="121"/>
      <c r="E292" s="121"/>
    </row>
    <row r="293" spans="3:5" s="120" customFormat="1" ht="12.75">
      <c r="C293" s="121"/>
      <c r="D293" s="121"/>
      <c r="E293" s="121"/>
    </row>
    <row r="294" spans="3:5" s="120" customFormat="1" ht="12.75">
      <c r="C294" s="121"/>
      <c r="D294" s="121"/>
      <c r="E294" s="121"/>
    </row>
    <row r="295" spans="3:5" s="120" customFormat="1" ht="12.75">
      <c r="C295" s="121"/>
      <c r="D295" s="121"/>
      <c r="E295" s="121"/>
    </row>
    <row r="296" spans="3:5" s="120" customFormat="1" ht="12.75">
      <c r="C296" s="121"/>
      <c r="D296" s="121"/>
      <c r="E296" s="121"/>
    </row>
    <row r="297" spans="3:5" s="120" customFormat="1" ht="12.75">
      <c r="C297" s="121"/>
      <c r="D297" s="121"/>
      <c r="E297" s="121"/>
    </row>
    <row r="298" spans="3:5" s="120" customFormat="1" ht="12.75">
      <c r="C298" s="121"/>
      <c r="D298" s="121"/>
      <c r="E298" s="121"/>
    </row>
    <row r="299" spans="3:5" s="120" customFormat="1" ht="12.75">
      <c r="C299" s="121"/>
      <c r="D299" s="121"/>
      <c r="E299" s="121"/>
    </row>
    <row r="300" spans="3:5" s="120" customFormat="1" ht="12.75">
      <c r="C300" s="121"/>
      <c r="D300" s="121"/>
      <c r="E300" s="121"/>
    </row>
    <row r="301" spans="3:5" s="120" customFormat="1" ht="12.75">
      <c r="C301" s="121"/>
      <c r="D301" s="121"/>
      <c r="E301" s="121"/>
    </row>
    <row r="302" spans="3:5" s="120" customFormat="1" ht="12.75">
      <c r="C302" s="121"/>
      <c r="D302" s="121"/>
      <c r="E302" s="121"/>
    </row>
    <row r="303" spans="3:5" s="120" customFormat="1" ht="12.75">
      <c r="C303" s="121"/>
      <c r="D303" s="121"/>
      <c r="E303" s="121"/>
    </row>
    <row r="304" spans="3:5" s="120" customFormat="1" ht="12.75">
      <c r="C304" s="121"/>
      <c r="D304" s="121"/>
      <c r="E304" s="121"/>
    </row>
    <row r="305" spans="3:5" s="120" customFormat="1" ht="12.75">
      <c r="C305" s="121"/>
      <c r="D305" s="121"/>
      <c r="E305" s="121"/>
    </row>
    <row r="306" spans="3:5" s="120" customFormat="1" ht="12.75">
      <c r="C306" s="121"/>
      <c r="D306" s="121"/>
      <c r="E306" s="121"/>
    </row>
    <row r="307" spans="3:5" s="120" customFormat="1" ht="12.75">
      <c r="C307" s="121"/>
      <c r="D307" s="121"/>
      <c r="E307" s="121"/>
    </row>
    <row r="308" spans="3:5" s="120" customFormat="1" ht="12.75">
      <c r="C308" s="121"/>
      <c r="D308" s="121"/>
      <c r="E308" s="121"/>
    </row>
    <row r="309" spans="3:5" s="120" customFormat="1" ht="12.75">
      <c r="C309" s="121"/>
      <c r="D309" s="121"/>
      <c r="E309" s="121"/>
    </row>
    <row r="310" spans="3:5" s="120" customFormat="1" ht="12.75">
      <c r="C310" s="121"/>
      <c r="D310" s="121"/>
      <c r="E310" s="121"/>
    </row>
    <row r="311" spans="3:5" s="120" customFormat="1" ht="12.75">
      <c r="C311" s="121"/>
      <c r="D311" s="121"/>
      <c r="E311" s="121"/>
    </row>
    <row r="312" spans="3:5" s="120" customFormat="1" ht="12.75">
      <c r="C312" s="121"/>
      <c r="D312" s="121"/>
      <c r="E312" s="121"/>
    </row>
    <row r="313" spans="3:5" s="120" customFormat="1" ht="12.75">
      <c r="C313" s="121"/>
      <c r="D313" s="121"/>
      <c r="E313" s="121"/>
    </row>
    <row r="314" spans="3:5" s="120" customFormat="1" ht="12.75">
      <c r="C314" s="121"/>
      <c r="D314" s="121"/>
      <c r="E314" s="121"/>
    </row>
    <row r="315" spans="3:5" s="120" customFormat="1" ht="12.75">
      <c r="C315" s="121"/>
      <c r="D315" s="121"/>
      <c r="E315" s="121"/>
    </row>
    <row r="316" spans="3:5" s="120" customFormat="1" ht="12.75">
      <c r="C316" s="121"/>
      <c r="D316" s="121"/>
      <c r="E316" s="121"/>
    </row>
    <row r="317" spans="3:5" s="120" customFormat="1" ht="12.75">
      <c r="C317" s="121"/>
      <c r="D317" s="121"/>
      <c r="E317" s="121"/>
    </row>
    <row r="318" spans="3:5" s="120" customFormat="1" ht="12.75">
      <c r="C318" s="121"/>
      <c r="D318" s="121"/>
      <c r="E318" s="121"/>
    </row>
    <row r="319" spans="3:5" s="120" customFormat="1" ht="12.75">
      <c r="C319" s="121"/>
      <c r="D319" s="121"/>
      <c r="E319" s="121"/>
    </row>
    <row r="320" spans="3:5" s="120" customFormat="1" ht="12.75">
      <c r="C320" s="121"/>
      <c r="D320" s="121"/>
      <c r="E320" s="121"/>
    </row>
    <row r="321" spans="3:5" s="120" customFormat="1" ht="12.75">
      <c r="C321" s="121"/>
      <c r="D321" s="121"/>
      <c r="E321" s="121"/>
    </row>
    <row r="322" spans="3:5" s="120" customFormat="1" ht="12.75">
      <c r="C322" s="121"/>
      <c r="D322" s="121"/>
      <c r="E322" s="121"/>
    </row>
    <row r="323" spans="3:5" s="120" customFormat="1" ht="12.75">
      <c r="C323" s="121"/>
      <c r="D323" s="121"/>
      <c r="E323" s="121"/>
    </row>
    <row r="324" spans="3:5" s="120" customFormat="1" ht="12.75">
      <c r="C324" s="121"/>
      <c r="D324" s="121"/>
      <c r="E324" s="121"/>
    </row>
    <row r="325" spans="3:5" s="120" customFormat="1" ht="12.75">
      <c r="C325" s="121"/>
      <c r="D325" s="121"/>
      <c r="E325" s="121"/>
    </row>
    <row r="326" spans="3:5" s="120" customFormat="1" ht="12.75">
      <c r="C326" s="121"/>
      <c r="D326" s="121"/>
      <c r="E326" s="121"/>
    </row>
    <row r="327" spans="3:5" s="120" customFormat="1" ht="12.75">
      <c r="C327" s="121"/>
      <c r="D327" s="121"/>
      <c r="E327" s="121"/>
    </row>
    <row r="328" spans="3:5" s="120" customFormat="1" ht="12.75">
      <c r="C328" s="121"/>
      <c r="D328" s="121"/>
      <c r="E328" s="121"/>
    </row>
    <row r="329" spans="3:5" s="120" customFormat="1" ht="12.75">
      <c r="C329" s="121"/>
      <c r="D329" s="121"/>
      <c r="E329" s="121"/>
    </row>
    <row r="330" spans="3:5" s="120" customFormat="1" ht="12.75">
      <c r="C330" s="121"/>
      <c r="D330" s="121"/>
      <c r="E330" s="121"/>
    </row>
    <row r="331" spans="3:5" s="120" customFormat="1" ht="12.75">
      <c r="C331" s="121"/>
      <c r="D331" s="121"/>
      <c r="E331" s="121"/>
    </row>
    <row r="332" spans="3:5" s="120" customFormat="1" ht="12.75">
      <c r="C332" s="121"/>
      <c r="D332" s="121"/>
      <c r="E332" s="121"/>
    </row>
    <row r="333" spans="3:5" s="120" customFormat="1" ht="12.75">
      <c r="C333" s="121"/>
      <c r="D333" s="121"/>
      <c r="E333" s="121"/>
    </row>
    <row r="334" spans="3:5" s="120" customFormat="1" ht="12.75">
      <c r="C334" s="121"/>
      <c r="D334" s="121"/>
      <c r="E334" s="121"/>
    </row>
    <row r="335" spans="3:5" s="120" customFormat="1" ht="12.75">
      <c r="C335" s="121"/>
      <c r="D335" s="121"/>
      <c r="E335" s="121"/>
    </row>
    <row r="336" spans="3:5" s="120" customFormat="1" ht="12.75">
      <c r="C336" s="121"/>
      <c r="D336" s="121"/>
      <c r="E336" s="121"/>
    </row>
    <row r="337" spans="3:5" s="120" customFormat="1" ht="12.75">
      <c r="C337" s="121"/>
      <c r="D337" s="121"/>
      <c r="E337" s="121"/>
    </row>
    <row r="338" spans="3:5" s="120" customFormat="1" ht="12.75">
      <c r="C338" s="121"/>
      <c r="D338" s="121"/>
      <c r="E338" s="121"/>
    </row>
    <row r="339" spans="3:5" s="120" customFormat="1" ht="12.75">
      <c r="C339" s="121"/>
      <c r="D339" s="121"/>
      <c r="E339" s="121"/>
    </row>
    <row r="340" spans="3:5" s="120" customFormat="1" ht="12.75">
      <c r="C340" s="121"/>
      <c r="D340" s="121"/>
      <c r="E340" s="121"/>
    </row>
    <row r="341" spans="3:5" s="120" customFormat="1" ht="12.75">
      <c r="C341" s="121"/>
      <c r="D341" s="121"/>
      <c r="E341" s="121"/>
    </row>
    <row r="342" spans="3:5" s="120" customFormat="1" ht="12.75">
      <c r="C342" s="121"/>
      <c r="D342" s="121"/>
      <c r="E342" s="121"/>
    </row>
    <row r="343" spans="3:5" s="120" customFormat="1" ht="12.75">
      <c r="C343" s="121"/>
      <c r="D343" s="121"/>
      <c r="E343" s="121"/>
    </row>
    <row r="344" spans="3:5" s="120" customFormat="1" ht="12.75">
      <c r="C344" s="121"/>
      <c r="D344" s="121"/>
      <c r="E344" s="121"/>
    </row>
    <row r="345" spans="3:5" s="120" customFormat="1" ht="12.75">
      <c r="C345" s="121"/>
      <c r="D345" s="121"/>
      <c r="E345" s="121"/>
    </row>
    <row r="346" spans="3:5" s="120" customFormat="1" ht="12.75">
      <c r="C346" s="121"/>
      <c r="D346" s="121"/>
      <c r="E346" s="121"/>
    </row>
    <row r="347" spans="3:5" s="120" customFormat="1" ht="12.75">
      <c r="C347" s="121"/>
      <c r="D347" s="121"/>
      <c r="E347" s="121"/>
    </row>
    <row r="348" spans="3:5" s="120" customFormat="1" ht="12.75">
      <c r="C348" s="121"/>
      <c r="D348" s="121"/>
      <c r="E348" s="121"/>
    </row>
    <row r="349" spans="3:5" s="120" customFormat="1" ht="12.75">
      <c r="C349" s="121"/>
      <c r="D349" s="121"/>
      <c r="E349" s="121"/>
    </row>
    <row r="350" spans="3:5" s="120" customFormat="1" ht="12.75">
      <c r="C350" s="121"/>
      <c r="D350" s="121"/>
      <c r="E350" s="121"/>
    </row>
    <row r="351" spans="3:5" s="120" customFormat="1" ht="12.75">
      <c r="C351" s="121"/>
      <c r="D351" s="121"/>
      <c r="E351" s="121"/>
    </row>
    <row r="352" spans="3:5" s="120" customFormat="1" ht="12.75">
      <c r="C352" s="121"/>
      <c r="D352" s="121"/>
      <c r="E352" s="121"/>
    </row>
    <row r="353" spans="3:5" s="120" customFormat="1" ht="12.75">
      <c r="C353" s="121"/>
      <c r="D353" s="121"/>
      <c r="E353" s="121"/>
    </row>
    <row r="354" spans="3:5" s="120" customFormat="1" ht="12.75">
      <c r="C354" s="121"/>
      <c r="D354" s="121"/>
      <c r="E354" s="121"/>
    </row>
    <row r="355" spans="3:5" s="120" customFormat="1" ht="12.75">
      <c r="C355" s="121"/>
      <c r="D355" s="121"/>
      <c r="E355" s="121"/>
    </row>
    <row r="356" spans="3:5" s="120" customFormat="1" ht="12.75">
      <c r="C356" s="121"/>
      <c r="D356" s="121"/>
      <c r="E356" s="121"/>
    </row>
    <row r="357" spans="3:5" s="120" customFormat="1" ht="12.75">
      <c r="C357" s="121"/>
      <c r="D357" s="121"/>
      <c r="E357" s="121"/>
    </row>
  </sheetData>
  <sheetProtection/>
  <protectedRanges>
    <protectedRange password="CF3F" sqref="E20:E59 B20:B59" name="Range1_2_1"/>
    <protectedRange password="CF3F" sqref="D20:D59" name="Range1_1_2_1"/>
  </protectedRanges>
  <mergeCells count="30">
    <mergeCell ref="A67:B67"/>
    <mergeCell ref="G67:H67"/>
    <mergeCell ref="C62:K62"/>
    <mergeCell ref="A64:B64"/>
    <mergeCell ref="D64:E64"/>
    <mergeCell ref="G64:H64"/>
    <mergeCell ref="I64:M64"/>
    <mergeCell ref="N64:O64"/>
    <mergeCell ref="L17:P17"/>
    <mergeCell ref="AA19:AD19"/>
    <mergeCell ref="AE19:AF19"/>
    <mergeCell ref="AG19:AH19"/>
    <mergeCell ref="C60:K60"/>
    <mergeCell ref="C61:K61"/>
    <mergeCell ref="A11:B11"/>
    <mergeCell ref="A13:P13"/>
    <mergeCell ref="A14:P14"/>
    <mergeCell ref="C15:N15"/>
    <mergeCell ref="A17:A18"/>
    <mergeCell ref="B17:B18"/>
    <mergeCell ref="C17:C18"/>
    <mergeCell ref="D17:D18"/>
    <mergeCell ref="E17:E18"/>
    <mergeCell ref="F17:K17"/>
    <mergeCell ref="C10:P10"/>
    <mergeCell ref="A4:P4"/>
    <mergeCell ref="A5:P5"/>
    <mergeCell ref="C7:P7"/>
    <mergeCell ref="C8:P8"/>
    <mergeCell ref="C9:P9"/>
  </mergeCells>
  <printOptions/>
  <pageMargins left="0.48" right="0.4330708661417323" top="0.7480314960629921" bottom="0.6692913385826772" header="0.5118110236220472" footer="0.4330708661417323"/>
  <pageSetup horizontalDpi="600" verticalDpi="600" orientation="landscape" paperSize="9" scale="91" r:id="rId1"/>
  <headerFooter alignWithMargins="0">
    <oddFooter>&amp;R&amp;P lapa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vudu</dc:creator>
  <cp:keywords/>
  <dc:description/>
  <cp:lastModifiedBy>admin</cp:lastModifiedBy>
  <cp:lastPrinted>2018-01-31T09:37:15Z</cp:lastPrinted>
  <dcterms:created xsi:type="dcterms:W3CDTF">2011-06-23T11:36:08Z</dcterms:created>
  <dcterms:modified xsi:type="dcterms:W3CDTF">2018-02-05T11:48:22Z</dcterms:modified>
  <cp:category/>
  <cp:version/>
  <cp:contentType/>
  <cp:contentStatus/>
</cp:coreProperties>
</file>