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60" tabRatio="788" activeTab="0"/>
  </bookViews>
  <sheets>
    <sheet name="7LBN" sheetId="1" r:id="rId1"/>
    <sheet name="6LBN" sheetId="2" r:id="rId2"/>
    <sheet name="1" sheetId="3" r:id="rId3"/>
    <sheet name="2" sheetId="4" r:id="rId4"/>
    <sheet name="3" sheetId="5" r:id="rId5"/>
    <sheet name="4" sheetId="6" r:id="rId6"/>
  </sheets>
  <definedNames>
    <definedName name="_xlnm._FilterDatabase" localSheetId="4" hidden="1">'3'!$C$13:$C$41</definedName>
    <definedName name="_xlnm.Print_Titles" localSheetId="2">'1'!$18:$19</definedName>
    <definedName name="_xlnm.Print_Titles" localSheetId="3">'2'!$19:$20</definedName>
    <definedName name="_xlnm.Print_Titles" localSheetId="4">'3'!$18:$19</definedName>
    <definedName name="_xlnm.Print_Titles" localSheetId="5">'4'!$19:$20</definedName>
  </definedNames>
  <calcPr fullCalcOnLoad="1"/>
</workbook>
</file>

<file path=xl/sharedStrings.xml><?xml version="1.0" encoding="utf-8"?>
<sst xmlns="http://schemas.openxmlformats.org/spreadsheetml/2006/main" count="1043" uniqueCount="420">
  <si>
    <t>Būves nosaukums:</t>
  </si>
  <si>
    <t>Materiālu, grunts apmaiņas un būvgružu transporta izdevumi:</t>
  </si>
  <si>
    <t>Būvuzņēmējs:</t>
  </si>
  <si>
    <t>Pasūtījuma nummurs:</t>
  </si>
  <si>
    <t>Būves adrese:</t>
  </si>
  <si>
    <t>Pasūtījuma Nr.:</t>
  </si>
  <si>
    <t>Nr.                                p.k</t>
  </si>
  <si>
    <t>Objekta nosaukums</t>
  </si>
  <si>
    <t>Kopā:</t>
  </si>
  <si>
    <t>Pavisam kopā:</t>
  </si>
  <si>
    <t>Pārbaudīja:</t>
  </si>
  <si>
    <t>Kopsavilkuma aprēķini pa darbu vai konstruktīvo elementu veidiem</t>
  </si>
  <si>
    <t>Kopējā darbietilpība, c/h</t>
  </si>
  <si>
    <t>Nr.                  p.k.</t>
  </si>
  <si>
    <t>Kods, tāmes Nr.</t>
  </si>
  <si>
    <t>Darba veids vai konstruktīvā elementa nosaukums</t>
  </si>
  <si>
    <t>Tai skaitā</t>
  </si>
  <si>
    <t>Darbietilpība            / c/h /</t>
  </si>
  <si>
    <t>t.sk. darba aizsardzība</t>
  </si>
  <si>
    <t>Nr.p.k.</t>
  </si>
  <si>
    <t>Kods</t>
  </si>
  <si>
    <t>Darba nosaukums</t>
  </si>
  <si>
    <t>Mērvienība</t>
  </si>
  <si>
    <t>Daudzums</t>
  </si>
  <si>
    <t xml:space="preserve">Vienības izmaksas  </t>
  </si>
  <si>
    <t>Kopā uz visu apjomu</t>
  </si>
  <si>
    <t>laika norma         (c/st)</t>
  </si>
  <si>
    <t>darbietilpība   (c/st)</t>
  </si>
  <si>
    <t>Tiešās izmaksas kopā:</t>
  </si>
  <si>
    <t>PVN:</t>
  </si>
  <si>
    <t xml:space="preserve">Objekta izmaksas                                     / euro /  </t>
  </si>
  <si>
    <t>Par kopējo summu, euro</t>
  </si>
  <si>
    <t>Tāmes izmaksas              / euro /</t>
  </si>
  <si>
    <t>darba alga                            / euro /</t>
  </si>
  <si>
    <t>materiāli                           / euro /</t>
  </si>
  <si>
    <t>mehānismi                          / euro /</t>
  </si>
  <si>
    <t xml:space="preserve">darba alga               (euro)  </t>
  </si>
  <si>
    <t>materiāli               (euro)</t>
  </si>
  <si>
    <t xml:space="preserve">mehānismi        (euro)  </t>
  </si>
  <si>
    <t xml:space="preserve">Kopā    (euro) </t>
  </si>
  <si>
    <t>darba alga                                 (euro)</t>
  </si>
  <si>
    <t>materiāli                                            (euro)</t>
  </si>
  <si>
    <t>mehānismi                                     (euro)</t>
  </si>
  <si>
    <t>summa                 (euro)</t>
  </si>
  <si>
    <t>darba samaksas likme         (euro/h)</t>
  </si>
  <si>
    <t>Vispārējie būvdarbi</t>
  </si>
  <si>
    <t>Tāme sastādīta 2016. gada tirgus cenās pamatojoties uz tehnisko projektu</t>
  </si>
  <si>
    <t>Pagaidu žoga uzstādīšana, demontāža un noma</t>
  </si>
  <si>
    <t>m</t>
  </si>
  <si>
    <t>kompl</t>
  </si>
  <si>
    <t>Autotransporta vārtu uzstādīšana pagaidu žogā</t>
  </si>
  <si>
    <t xml:space="preserve">Strādnieku konteinera uzstādīšana </t>
  </si>
  <si>
    <t>gab</t>
  </si>
  <si>
    <t xml:space="preserve">  strādnieku konteinera noma </t>
  </si>
  <si>
    <t>mēn.</t>
  </si>
  <si>
    <t>WC noma ar apkalpošanu</t>
  </si>
  <si>
    <t>Informācijas stenda uzstādīšana</t>
  </si>
  <si>
    <t>Ugunsdzēsības stenda ierīkošana</t>
  </si>
  <si>
    <t>gb</t>
  </si>
  <si>
    <t>Ēkas ieejas mezgla nosegšana</t>
  </si>
  <si>
    <t>mēn</t>
  </si>
  <si>
    <t xml:space="preserve">Maksa par elektoenerģijas izmantošanu </t>
  </si>
  <si>
    <t>Maksa par ūdens patēriņu</t>
  </si>
  <si>
    <t>Objekta apsardzes izmaksas</t>
  </si>
  <si>
    <t>Būvmateriālu nokraušanas vietas ierīkošana</t>
  </si>
  <si>
    <t>Sadzīves būvgružu izvešana m3/mēn.</t>
  </si>
  <si>
    <t>Gaismas bedru sienu konstrukciju atjaunošana no monolītā betona C25)</t>
  </si>
  <si>
    <t>Gaismas bedru aizsegšana ar karsti cinkotu metāla resti</t>
  </si>
  <si>
    <t>Pagrabstāva pārseguma siltināšana</t>
  </si>
  <si>
    <t>m2</t>
  </si>
  <si>
    <t>Griestu virsmas sagatavošana siltināšanai, ieskaitot komunikāciju pārcelšanu un saglabājot esošās koka konstrukciju dzīvokļu noliktavas</t>
  </si>
  <si>
    <t xml:space="preserve">  palīgmateriāli</t>
  </si>
  <si>
    <t>Demontēt esošo stikla bloku sienu</t>
  </si>
  <si>
    <t>m3</t>
  </si>
  <si>
    <t>Esošo puķu dobju konstrukciju demontāža</t>
  </si>
  <si>
    <t>Metāla lūkas izbūvēšana gāzes vada apkalpošanai</t>
  </si>
  <si>
    <t xml:space="preserve">  gāzbetona bloki</t>
  </si>
  <si>
    <t xml:space="preserve">  metāla stiegras</t>
  </si>
  <si>
    <t>t</t>
  </si>
  <si>
    <t xml:space="preserve">  līme</t>
  </si>
  <si>
    <t>kg</t>
  </si>
  <si>
    <t>Sienu apmetuma izveidošana</t>
  </si>
  <si>
    <t xml:space="preserve">  apmetuma sastāvs</t>
  </si>
  <si>
    <t>Sienu gruntēšana</t>
  </si>
  <si>
    <t xml:space="preserve">  grunts</t>
  </si>
  <si>
    <t>l</t>
  </si>
  <si>
    <t xml:space="preserve">Sienu špaktelēšana </t>
  </si>
  <si>
    <t xml:space="preserve">  špaktele</t>
  </si>
  <si>
    <t>Sienu krāsošana ar tonētām krāsām</t>
  </si>
  <si>
    <t xml:space="preserve">Sienu mūrēšana no gāzbetona blokiem </t>
  </si>
  <si>
    <t xml:space="preserve">  dekoratīvais  apmetums </t>
  </si>
  <si>
    <t xml:space="preserve">  grunts </t>
  </si>
  <si>
    <t>Griestu dekoratīvā apmetuma ierīkošana</t>
  </si>
  <si>
    <t>Griestu gruntēšana</t>
  </si>
  <si>
    <t>Griestu krāsojums</t>
  </si>
  <si>
    <t xml:space="preserve">  līmjava  </t>
  </si>
  <si>
    <t xml:space="preserve">  dībeļi</t>
  </si>
  <si>
    <t>Griestu siltināšana ar 50 mm biezu akmensvati</t>
  </si>
  <si>
    <t xml:space="preserve">Jumta seguma ierīkošana </t>
  </si>
  <si>
    <t>Lietus novadīšanas trapa ierīkošana</t>
  </si>
  <si>
    <t>Lietus novadīšanas trapa demontāža jumtā</t>
  </si>
  <si>
    <t>Jumta sagatavošana seguma ierīkošanai</t>
  </si>
  <si>
    <t>Jumta lūkas demontāža</t>
  </si>
  <si>
    <t>Jumta lūkas uzstādīšana</t>
  </si>
  <si>
    <t>Siltinātas bēniņu lūkas uzstādīšana</t>
  </si>
  <si>
    <t>Skārda parapeta demontāža</t>
  </si>
  <si>
    <t>Esošo skursteņu mūrējuma atjaunošana</t>
  </si>
  <si>
    <t>Bēniņu attīrīšana no netīrumiem un gružiem</t>
  </si>
  <si>
    <t xml:space="preserve">  ekovate</t>
  </si>
  <si>
    <t>Bēniņu grīdas siltināšana, b=200 (biezums pēc izolācijas sēšanās)</t>
  </si>
  <si>
    <t>Gaisa pieplūdes atvērumu urbšana un alumīnija restes uzstādīšana</t>
  </si>
  <si>
    <t>Cokola atrakšana</t>
  </si>
  <si>
    <t>Cokola attīrīšana</t>
  </si>
  <si>
    <t>Vertikālās hidroizolācijas ierīkošana</t>
  </si>
  <si>
    <t xml:space="preserve">  bituma mastika</t>
  </si>
  <si>
    <t>Cokola siltināšana</t>
  </si>
  <si>
    <t>Cokola apmetums</t>
  </si>
  <si>
    <t>Cokola gruntēšana</t>
  </si>
  <si>
    <t>Cokola krāsojums</t>
  </si>
  <si>
    <t>Ģeomembrānas ierīkošana</t>
  </si>
  <si>
    <t xml:space="preserve">  ģeomembrāna</t>
  </si>
  <si>
    <t>Liekās grunts izvešana</t>
  </si>
  <si>
    <t>Cokola aizbēršana ar grants slāni</t>
  </si>
  <si>
    <t xml:space="preserve">  grants</t>
  </si>
  <si>
    <t>Šķembu slāņa ierīkošana zem ēkas apmales, b=80</t>
  </si>
  <si>
    <t xml:space="preserve">  šķembas</t>
  </si>
  <si>
    <t>Izlīdzinošās smilts kārtas ierīkošana zem ēkas apmales, b=50</t>
  </si>
  <si>
    <t xml:space="preserve">  smilts</t>
  </si>
  <si>
    <t>Ēkas apmales ierīkošana no bruģakmens</t>
  </si>
  <si>
    <t xml:space="preserve">  betona bruģakmens</t>
  </si>
  <si>
    <t xml:space="preserve">  betons </t>
  </si>
  <si>
    <t xml:space="preserve">  bortakmens</t>
  </si>
  <si>
    <t>Plastikāta sieta piestrādāšana (2 kārtas)</t>
  </si>
  <si>
    <t xml:space="preserve">  dekoratīvais tvaiku caurlaidošais struktūrapmetums </t>
  </si>
  <si>
    <t xml:space="preserve">Celtniecības sastatņu montāža, demontāža un īre </t>
  </si>
  <si>
    <t xml:space="preserve">  sastatņu īre</t>
  </si>
  <si>
    <t>Sastatņu sieta montāža</t>
  </si>
  <si>
    <t xml:space="preserve">  cokola profils</t>
  </si>
  <si>
    <t>Fasādes dekoratīvā apmetuma ierīkošana</t>
  </si>
  <si>
    <t>Fasādes gruntēšana</t>
  </si>
  <si>
    <t>Fasādes krāsojums</t>
  </si>
  <si>
    <t>Plastikāta sieta piestrādāšana ailsāniem</t>
  </si>
  <si>
    <t xml:space="preserve">  stiklašķiedras siets </t>
  </si>
  <si>
    <t>Ailsānu dekoratīvā apmetuma ierīkošana</t>
  </si>
  <si>
    <t>Ailsānu gruntēšana</t>
  </si>
  <si>
    <t>Ailsānu krāsojums</t>
  </si>
  <si>
    <t>Fasādes siltināšana ar 150 mm biezu akmensvati</t>
  </si>
  <si>
    <t>Plastikāta sieta piestrādāšana (zonās, kur nepieciešama 1. kategorijas mehāniskā izturība, iestrādāt divas kārtas sieta)</t>
  </si>
  <si>
    <t>Skārda cepures uzstādīšana skursteņiem</t>
  </si>
  <si>
    <t>Jumta margu ierīkošana</t>
  </si>
  <si>
    <t xml:space="preserve">Apmetuma ierīkošana skursteņiem </t>
  </si>
  <si>
    <t>Skārda parapeta ierīkošana (ieskaitot palīgmateriālus (saplāksnis, metāla leņķis u.c.)</t>
  </si>
  <si>
    <t>Zālāja atjaunošana ap ēku un vietās, kur būvdarbu rezultātā tas sabojāts (apjoms provizorisks)</t>
  </si>
  <si>
    <t>Sliežu uzstādīšana pakāpienos ratiņkrēsla uzstumšanai</t>
  </si>
  <si>
    <t>Esošo lodžiju margu konstrukciju demontāža</t>
  </si>
  <si>
    <t>Hidroizolējoša pārklājuma izveidošana lodžiju grīdām, pirms tam sagatavojot virsmu</t>
  </si>
  <si>
    <t>Lodžiju grīdu betona kārtas demontāža</t>
  </si>
  <si>
    <t>Betona izlīdzinošās kārtas ierīkošana lodžiju grīdā (b=40, ar slīpumu)</t>
  </si>
  <si>
    <t>Skārda lāseņa ierīkošana</t>
  </si>
  <si>
    <t xml:space="preserve">  skārda lāsenis</t>
  </si>
  <si>
    <t>Esošo lodžiju margu metāla konstrukciju remonts, attīrīšana un krāsošana</t>
  </si>
  <si>
    <t>Jaunu ventilācijas restu uzstādīšana pagrabā</t>
  </si>
  <si>
    <t>Margu uzstādīšana</t>
  </si>
  <si>
    <t>Ieejas lieveņu grīdu betona kārtas demontāža</t>
  </si>
  <si>
    <t>Betona izlīdzinošās kārtas ierīkošana (b=40, ar slīpumu)</t>
  </si>
  <si>
    <t>Esošo lieveņu gruntēšana</t>
  </si>
  <si>
    <t xml:space="preserve">  hidroizolējoša grunts</t>
  </si>
  <si>
    <t>Hidroizolācijas ierīkošana</t>
  </si>
  <si>
    <t>Grīdas flīzēšana</t>
  </si>
  <si>
    <t xml:space="preserve">  flīžu līme</t>
  </si>
  <si>
    <t xml:space="preserve">  šuvju mastika</t>
  </si>
  <si>
    <t xml:space="preserve">  salizturīgas akmens masas flīzes </t>
  </si>
  <si>
    <t>rul</t>
  </si>
  <si>
    <t xml:space="preserve">Pretkorozijas lenta 50mm, 10m </t>
  </si>
  <si>
    <t>Cinkota tērauda lente 40x4mm 5052FT, "OBO"</t>
  </si>
  <si>
    <t>Stienis D20, apaļtērauds, L=1500mm (elektrods L=4500mm) 219/20ST, "OBO"</t>
  </si>
  <si>
    <t xml:space="preserve">Uzgalis D20 1819/20BP, "OBO" gab. </t>
  </si>
  <si>
    <t>Savienojums D20 2745/20, "OBO" gab. 2</t>
  </si>
  <si>
    <t xml:space="preserve">Mērījumu savienojums 319RD10, "OBO" kārbā </t>
  </si>
  <si>
    <t xml:space="preserve">ALu apaļtērauds D8mm </t>
  </si>
  <si>
    <t>ALu apaļtērauds D8mm PVC izolacijā</t>
  </si>
  <si>
    <t>ALu apaļtērauds D16mm L=2m</t>
  </si>
  <si>
    <t>Sistēmas marķēšanas materiāli</t>
  </si>
  <si>
    <t>Cauruļvadu gruntskrāsa (krāsojums 2 kārtās)</t>
  </si>
  <si>
    <t>Cauruļvadu stiprinājumi no cinkota tērauda</t>
  </si>
  <si>
    <t>Metināšanas un lodēšanas materiāli</t>
  </si>
  <si>
    <t>Esošās ventilācijas sistēmas tīrīšanas un inspicēšanas darbi</t>
  </si>
  <si>
    <t>t.m.</t>
  </si>
  <si>
    <t>kompl.</t>
  </si>
  <si>
    <t>C11-500-1000</t>
  </si>
  <si>
    <t>C11-500-1400</t>
  </si>
  <si>
    <t>C11-500-600</t>
  </si>
  <si>
    <t>C21-500-1000</t>
  </si>
  <si>
    <t>C21-500-1100</t>
  </si>
  <si>
    <t>C21-500-1200</t>
  </si>
  <si>
    <t>C21-500-800</t>
  </si>
  <si>
    <t>C21-500-900</t>
  </si>
  <si>
    <t>CV11-500-600</t>
  </si>
  <si>
    <t>CV22-600-1200</t>
  </si>
  <si>
    <t>STAD/F-10/09</t>
  </si>
  <si>
    <t>STAD/F-15/14</t>
  </si>
  <si>
    <t>STAD/F-20</t>
  </si>
  <si>
    <t>STAD/F-25</t>
  </si>
  <si>
    <t>TRV-2-15+TRV 300-28</t>
  </si>
  <si>
    <t>R A - N15</t>
  </si>
  <si>
    <t>STAP (5-25 kPa)</t>
  </si>
  <si>
    <t>TA 60-15</t>
  </si>
  <si>
    <t>TA 60-20</t>
  </si>
  <si>
    <t>TA 60-32</t>
  </si>
  <si>
    <t>TA 60-40</t>
  </si>
  <si>
    <t>Apkure</t>
  </si>
  <si>
    <t>Zibensaizsardzība</t>
  </si>
  <si>
    <t>Lokālā tāme Nr.1</t>
  </si>
  <si>
    <t>Lokālā tāme Nr.2</t>
  </si>
  <si>
    <t>Lokālā tāme Nr.3</t>
  </si>
  <si>
    <t>Esošo sildķermeņu demontāžas darbi</t>
  </si>
  <si>
    <t>Esošās apkures sistēmas cauruļvadu demontāžas darbi</t>
  </si>
  <si>
    <t>Atvērumu izveidošana un aizdare</t>
  </si>
  <si>
    <t>Tērauda cauruļvads</t>
  </si>
  <si>
    <t>Balansējošais vārsts ar drenāžu</t>
  </si>
  <si>
    <t>Termostata galva ar iebūvētu sensoru</t>
  </si>
  <si>
    <t>Radiatora vārsts ar integrētu priekšiestatījumu</t>
  </si>
  <si>
    <t>Siltuma maksas sadalītāja montāžas plāksne</t>
  </si>
  <si>
    <t>Spiediena starpības regulators ar kapilāra cauruli</t>
  </si>
  <si>
    <t>Lodveida vārsts</t>
  </si>
  <si>
    <t>Palīgmateriāli, montāžas komplekts, elektroinstalācija</t>
  </si>
  <si>
    <t>Drenāžas cauruļu ierīkošana uz šķembu slāņa</t>
  </si>
  <si>
    <t>Logu bloka LF-1 (PVC stiklu pakešu logs, ar dubulto stiklojumu ar stikla selektīvo pārklājumu. Ieskaitot logu hidroizolējošo lenti, un tvaika lenti) uzstādīšana</t>
  </si>
  <si>
    <t>Logu bloka LF-2 (PVC stiklu pakešu logs, ar dubulto stiklojumu ar stikla selektīvo pārklājumu. Ieskaitot logu hidroizolējošo lenti, un tvaika lenti) uzstādīšana</t>
  </si>
  <si>
    <t>Logu bloka LF-3 (PVC stiklu pakešu logs, ar dubulto stiklojumu ar stikla selektīvo pārklājumu. Ieskaitot logu hidroizolējošo lenti, un tvaika lenti) uzstādīšana</t>
  </si>
  <si>
    <t>Logu bloka LF-4 (PVC stiklu pakešu logs, ar dubulto stiklojumu ar stikla selektīvo pārklājumu. Ieskaitot logu hidroizolējošo lenti, un tvaika lenti) uzstādīšana</t>
  </si>
  <si>
    <t>Logu bloka LF-4* (PVC stiklu pakešu logs, ar dubulto stiklojumu ar stikla selektīvo pārklājumu. Ieskaitot logu hidroizolējošo lenti, un tvaika lenti) uzstādīšana</t>
  </si>
  <si>
    <t>Logu bloka LF-5 (PVC stiklu pakešu logs, ar dubulto stiklojumu ar stikla selektīvo pārklājumu. Ieskaitot logu hidroizolējošo lenti, un tvaika lenti) uzstādīšana</t>
  </si>
  <si>
    <t>Logu bloka LF-10 (PVC stiklu pakešu logs, ar dubulto stiklojumu ar stikla selektīvo pārklājumu. Ieskaitot logu hidroizolējošo lenti, un tvaika lenti) uzstādīšana</t>
  </si>
  <si>
    <t>Logu bloka LF-10* (PVC stiklu pakešu logs, ar dubulto stiklojumu ar stikla selektīvo pārklājumu. Ieskaitot logu hidroizolējošo lenti, un tvaika lenti) uzstādīšana</t>
  </si>
  <si>
    <t>Logu bloka LF-13 (PVC stiklu pakešu logs, ar dubulto stiklojumu ar stikla selektīvo pārklājumu. Ieskaitot logu hidroizolējošo lenti, un tvaika lenti) uzstādīšana</t>
  </si>
  <si>
    <t>Uzliku uzlikšana uz esoša loga. Loga tips LF-6U</t>
  </si>
  <si>
    <t>Uzliku uzlikšana uz esoša loga. Loga tips LF-7U</t>
  </si>
  <si>
    <t>Uzliku uzlikšana uz esoša loga. Loga tips LF-8U</t>
  </si>
  <si>
    <t>Uzliku uzlikšana uz esoša loga. Loga tips LF-9U</t>
  </si>
  <si>
    <t>Uzliku uzlikšana uz esoša loga. Loga tips LF-11U</t>
  </si>
  <si>
    <t>Logu bloka LF-12 (PVC stiklu pakešu logs, ar dubulto stiklojumu ar stikla selektīvo pārklājumu. Ieskaitot logu hidroizolējošo lenti, un tvaika lenti) uzstādīšana</t>
  </si>
  <si>
    <t>Logu bloka LF-12* (PVC stiklu pakešu logs, ar dubulto stiklojumu ar stikla selektīvo pārklājumu. Ieskaitot logu hidroizolējošo lenti, un tvaika lenti) uzstādīšana</t>
  </si>
  <si>
    <t>Siltinātu PVC durvju bloka DF-2 uzstādīšana vējtverī</t>
  </si>
  <si>
    <t>Esošo logu bloku ar palodzēm demontāža</t>
  </si>
  <si>
    <t>Plastmasas daudzslāņu cauruļvads</t>
  </si>
  <si>
    <t>TA 60-50</t>
  </si>
  <si>
    <t>TA 60-65</t>
  </si>
  <si>
    <t>Siltinātu metāla durvju bloka DF-1 uzstādīšana. Durvju bloks aprīkots ar elektronisko kodu atslēgu ar iebūvētu kartiņas vai breloka nolasītāju, kā arī hidraulikso durvju aizvērēju</t>
  </si>
  <si>
    <t>Pēc nepieciešamības esošo gaisa vadu dzīvokļos nomaiņa pret jauniem</t>
  </si>
  <si>
    <t xml:space="preserve">  stiklašķiedras siets (160g/m2)</t>
  </si>
  <si>
    <t>Fasādes virsmas līdzināšana pirms izolācijas ierīkošanas</t>
  </si>
  <si>
    <t>Lokālā tāme Nr.4</t>
  </si>
  <si>
    <t>Ūdensapgāde un kanalizācija</t>
  </si>
  <si>
    <t>Ūdenapgāde un kanalizācija</t>
  </si>
  <si>
    <t>Iekšējā ūdenvada caurule PPR-STABI D50</t>
  </si>
  <si>
    <t>Cietā kapara caurule 28x1.0 mm</t>
  </si>
  <si>
    <t>Cietā kapara caurule 22x1.0 mm</t>
  </si>
  <si>
    <t>Kapara caurules vedgabali</t>
  </si>
  <si>
    <t>Pretkondensāta izolācijas caurule ar ārējo diametru d.50</t>
  </si>
  <si>
    <t>Pretkondensāta izolācijas caurule ar ārējo diametru d.28</t>
  </si>
  <si>
    <t>Pretkondensāta izolācijas caurule ar ārējo diametru d.22</t>
  </si>
  <si>
    <t>Lodveida krāns d.50</t>
  </si>
  <si>
    <t>Lodveida krāns d.25</t>
  </si>
  <si>
    <t>Skalošanas ventilis DN40</t>
  </si>
  <si>
    <t>Cauruļvada stiprinājumi (stiprinājumi ik pēc ~1m)</t>
  </si>
  <si>
    <t>Siltummezgla apsaiste (būvnieks nepieciešamos darba apjomus precizē objekta apsekošanas laikā)</t>
  </si>
  <si>
    <t>Akmens vates vai kaučuka siltumizolācijas čaula caurulei ar ārējo diametru d.50, grūti degoša, ar folija tinumu</t>
  </si>
  <si>
    <t>Akmens vates vai kaučuka siltumizolācijas čaula caurulei ar ārējo diametru d.28, grūti degoša, ar folija tinumu</t>
  </si>
  <si>
    <t>Akmens vates vai kaučuka siltumizolācijas čaula caurulei ar ārējo diametru d.22, grūti degoša, ar folija tinumu</t>
  </si>
  <si>
    <t>Iekšējā ūdenvada caurule PPR-STABI D32</t>
  </si>
  <si>
    <t>Cietā kapara caurule 18x1.0 mm</t>
  </si>
  <si>
    <t>Lodveida krāns d.32</t>
  </si>
  <si>
    <t>Lodveida krāns d.20</t>
  </si>
  <si>
    <t>Skalošanas ventilis DN25</t>
  </si>
  <si>
    <t>Balansējošais vārsts d.20</t>
  </si>
  <si>
    <t>Pretkondensāta izolācijas caurule ar ārējo diametru d.28x9mm</t>
  </si>
  <si>
    <t>Pretkondensāta izolācijas caurule ar ārējo diametru d.22x9mm</t>
  </si>
  <si>
    <t>Pretkondensāta izolācijas caurule ar ārējo diametru d.18x9mm</t>
  </si>
  <si>
    <t>Ugunsdrošas putas vai hermētiķis</t>
  </si>
  <si>
    <t>Lodveida krāns d.15</t>
  </si>
  <si>
    <t>Pievienojums pie esošā dzīvokļa aukstā ūdensvada</t>
  </si>
  <si>
    <t>Pievienojums pie esošā dzīvokļa karstā ūdensvada</t>
  </si>
  <si>
    <t>Šahtas atvēršana</t>
  </si>
  <si>
    <t>Šahtas atjaunošana līdz baltajai apdarei</t>
  </si>
  <si>
    <t>Revīzijas lūkas 30x30 uzstādīšana</t>
  </si>
  <si>
    <t>Dvieļu žāvētājs, U veida d.25, L=700, 1" M ner.tērauda</t>
  </si>
  <si>
    <t>Savienojumi, veidagabali, blīvējumi u.c.</t>
  </si>
  <si>
    <t>K1 sistēma (pagrabs)</t>
  </si>
  <si>
    <t>PVC D110x3.2 iekšējā kanalizācijas caurule ar veidgabaliem</t>
  </si>
  <si>
    <t>PP D110 ārējā kanalizācijas caurule ar veidgabaliem</t>
  </si>
  <si>
    <t>Līkumi, veidgabali, savienojumi, blīvējumi u.c.</t>
  </si>
  <si>
    <t>PVC D110 revīzija uz guļvada tīrīšanai</t>
  </si>
  <si>
    <t>PVC D110 noslēgtapas tīrīšanai</t>
  </si>
  <si>
    <t xml:space="preserve">Cauruļvada stiprinājumi </t>
  </si>
  <si>
    <t>Cauruļavada pievienojums esošai akai</t>
  </si>
  <si>
    <t>Līkumi, vedgabali, savienojumi, blīvējumi u.c.</t>
  </si>
  <si>
    <t>PVC D110 revīzijas lūka uz stāvvada</t>
  </si>
  <si>
    <t>Ugunsdrošības manžete</t>
  </si>
  <si>
    <t>Izvadi uz jumtu ("jumtiņi stāvvadiem")</t>
  </si>
  <si>
    <t>Zemes darbi zibensaizsardzības ierīkošanai</t>
  </si>
  <si>
    <t>Būvgružu savākšana un nogādāšana konteinerā, konteinera īre</t>
  </si>
  <si>
    <t>Ailsānu siltināšana, b=125</t>
  </si>
  <si>
    <t xml:space="preserve">  gāze</t>
  </si>
  <si>
    <t>Akmens vates vai kaučuka siltumizolācijas čaula caurulei ar ārējo diametru d.32, grūti degoša, ar folija tinumu. Siltumvadītspējas koeficients 0,032 W/mK</t>
  </si>
  <si>
    <t>Akmens vates vai kaučuka siltumizolācijas čaula caurulei ar ārējo diametru d.22, grūti degoša, ar folija tinumu. Siltumvadītspējas koeficients 0,032 W/mK</t>
  </si>
  <si>
    <t>Akmens vates vai kaučuka siltumizolācijas čaula caurulei ar ārējo diametru d.18, grūti degoša, ar folija tinumu. Siltumvadītspējas koeficients 0,032 W/mK</t>
  </si>
  <si>
    <t>Siltumizolācijas caurule ar ārējo diametru d.28x9mm. Siltumvadītspējas koeficients 0,032 W/mK</t>
  </si>
  <si>
    <t>Siltumizolācijas caurule ar ārējo diametru d.22x9mm. Siltumvadītspējas koeficients 0,032 W/mK</t>
  </si>
  <si>
    <t>Siltumizolācijas caurule ar ārējo diametru d.18x9mm. Siltumvadītspējas koeficients 0,032 W/mK</t>
  </si>
  <si>
    <t>Cauruļvadu izolācijas čaulas b=20mm. Siltumvadītspējas koeficients 0,032 W/mK</t>
  </si>
  <si>
    <t>Fasondaļas: līkumi, T- veidgabali, pārejas, savienojumi</t>
  </si>
  <si>
    <t>Tērauda un kapara cauruļvadu veidgabali</t>
  </si>
  <si>
    <t>Iekšējo palodžu uzstādīšana, b-150 (laminētas, baltas, matētas)</t>
  </si>
  <si>
    <t>Ārējo palodžu uzstādīšana, b=330 (matētas PE, materiāla biezums 0.45mm)</t>
  </si>
  <si>
    <t>Iekšējo ailsānu apdare (apšūšana ar ģipškartonu, apmešana, špaktelēšana un krāsošana)</t>
  </si>
  <si>
    <t>Pašregulējošu gaisa pieplūdes vārstu ierīkošana logos (Regel-Air vai ekvivalenta sistēma)</t>
  </si>
  <si>
    <t xml:space="preserve"> kausējamais ruļļveida jumta materiāls "Icopal" Termik Top 5.2 vai ekvivalents</t>
  </si>
  <si>
    <t xml:space="preserve">Griestu špaktelēšana </t>
  </si>
  <si>
    <t>Lodžiju griestu attīrīšana</t>
  </si>
  <si>
    <t xml:space="preserve">  putupolistorols Tenapors extra EPS150 ar pusspundi (vai ekvivalents), b=80</t>
  </si>
  <si>
    <t xml:space="preserve">  siltumizolācija Paroc Linio 10 (vai ekvivalents) b=150</t>
  </si>
  <si>
    <t xml:space="preserve">  siltumizolācija Paroc Linio 10 (vai ekvivalents) b=50</t>
  </si>
  <si>
    <t xml:space="preserve">  siltumizolācija Paroc Linio 15 (vai ekvivalents), b=50/30</t>
  </si>
  <si>
    <t xml:space="preserve">  lamellas "Paroc CGL 20cy" (vai ekvivalents), b=100</t>
  </si>
  <si>
    <t xml:space="preserve">  siltumizolācija Paroc Linio 10 (vai ekvivalents), b=50</t>
  </si>
  <si>
    <t xml:space="preserve">  silikonsveķu bāzes krāsa</t>
  </si>
  <si>
    <t xml:space="preserve">  krāsa</t>
  </si>
  <si>
    <t>Lodžiju starpsienu un ieejas lieveņu sānu sienu siltināšana ar 50 mm biezu akmensvati</t>
  </si>
  <si>
    <t>Fasādes pilastaru siltināšana ar 150 mm biezu akmensvati</t>
  </si>
  <si>
    <t>Esošā koka karkasa ar dēļu apšuvumu remonts (nepieciešamības gadījumā bojāto konstrukciju remonts)</t>
  </si>
  <si>
    <t>Koka latojuma ierīkošana</t>
  </si>
  <si>
    <t xml:space="preserve">  kokmateriāls</t>
  </si>
  <si>
    <t>Starpaiļu siltumizolācijas ierīkošana</t>
  </si>
  <si>
    <t>Apšuvuma plākšņu ierīkošana</t>
  </si>
  <si>
    <t>Starpaiļu dēļu apšuvuma un siltumizolācijas demontāža</t>
  </si>
  <si>
    <t xml:space="preserve">  siltumizolācija, b=80</t>
  </si>
  <si>
    <t xml:space="preserve">  OSB-4 plātnes, b=10 (apstrādātas ar Betonkonatakt sastāvu)</t>
  </si>
  <si>
    <t>Fasādes siltināšana starpaiļu zonā (Mezgls M-7) ar 150 mm biezu akmensvati</t>
  </si>
  <si>
    <t>Lodžijas aizstiklojuma LOD-1 ierīkošana, skatīt AR sadaļas lapu AR-20</t>
  </si>
  <si>
    <t>Lodžijas aizstiklojuma LOD-2 ierīkošana, skatīt AR sadaļas lapu AR-20</t>
  </si>
  <si>
    <t xml:space="preserve">BŪVNIECĪBAS KOPTĀME </t>
  </si>
  <si>
    <t xml:space="preserve">1.1.pielikums </t>
  </si>
  <si>
    <t>nolikumam</t>
  </si>
  <si>
    <t>Iepirkuma Nr. SIA Z 2017/1</t>
  </si>
  <si>
    <t xml:space="preserve">Darbu daudzumu saraksts </t>
  </si>
  <si>
    <t xml:space="preserve">Atklāts konkurss </t>
  </si>
  <si>
    <t>Olaines nov., Olaines pag., Stūnīši, Gaismas iela 3</t>
  </si>
  <si>
    <t xml:space="preserve"> IDN: SIA Z 2017/1</t>
  </si>
  <si>
    <t>SIA Z 2017/1</t>
  </si>
  <si>
    <t>Tāme sastādīta:</t>
  </si>
  <si>
    <t>Pavisam būvniecības izmaksas kopā:</t>
  </si>
  <si>
    <t>Sastādija:</t>
  </si>
  <si>
    <t>(paraksts un tā atšifrējums, datums)</t>
  </si>
  <si>
    <t>Pretendents</t>
  </si>
  <si>
    <t>Nosaukums</t>
  </si>
  <si>
    <t>Pārstāvja Vārds, Uzvārds</t>
  </si>
  <si>
    <t>Paraksts</t>
  </si>
  <si>
    <t>z.v.</t>
  </si>
  <si>
    <t>(paraksts un tā atšifrējums, datums, sertifikāta numurs)</t>
  </si>
  <si>
    <t>"Daudzdzīvokļu dzīvojamās mājas Gaismas iela 3, Stūnīši, Olaines pagasts, Olaines novads energoefektivitātes paaugstināšana",</t>
  </si>
  <si>
    <t>"Daudzdzīvokļu dzīvojamās mājas Gaismas iela 3, Stūnīši, Olaines pagasts, Olaines novads energoefektivitātes paaugstināšana"</t>
  </si>
  <si>
    <t>Dalījums attiecināmās un neattiecināmās izmaksās (A+N)</t>
  </si>
  <si>
    <t>A</t>
  </si>
  <si>
    <t>Virsizdevumi %:</t>
  </si>
  <si>
    <t>Peļņa %:</t>
  </si>
  <si>
    <t>Darba devēja sociālais nodoklis %:</t>
  </si>
  <si>
    <t>1. Būvlaukuma iekārtošanas un uzturēšanas darbi</t>
  </si>
  <si>
    <t>2. Demontāžas darbi</t>
  </si>
  <si>
    <t>3. Cokols</t>
  </si>
  <si>
    <t>4. Fasāde</t>
  </si>
  <si>
    <t>5. Ailsāni</t>
  </si>
  <si>
    <t>6. Ailes</t>
  </si>
  <si>
    <t>6.1. Logi</t>
  </si>
  <si>
    <t>6.2. Durvis</t>
  </si>
  <si>
    <t>6.3. Lodžiju aizstiklojumi</t>
  </si>
  <si>
    <t>7. Pagrabstāva pārseguma siltināšana</t>
  </si>
  <si>
    <t>8. Jumts</t>
  </si>
  <si>
    <t>9. Bēniņi</t>
  </si>
  <si>
    <t>10.  1. stāva griesti pie ieejām</t>
  </si>
  <si>
    <t>11. Dažādi darbi</t>
  </si>
  <si>
    <t>11.1. Gaismas bedres</t>
  </si>
  <si>
    <t>11.2. Sienas mūrēšana</t>
  </si>
  <si>
    <t>11.3. Lodžijas</t>
  </si>
  <si>
    <t>11.4. Ieejas lieveņi</t>
  </si>
  <si>
    <t>11.5. Starpaiļu siltināšana</t>
  </si>
  <si>
    <t xml:space="preserve">11.6. Dažādi  </t>
  </si>
  <si>
    <t>1. DEMONTĀŽAS DARBI</t>
  </si>
  <si>
    <t>2. MONTĀŽAS DARBI</t>
  </si>
  <si>
    <t>1. Ū1 sistēma (guļvads pagrabā)</t>
  </si>
  <si>
    <t>2. T3 sistēma (guļvadi pagrabā)</t>
  </si>
  <si>
    <t>3. T4 sistēma (guļvadi pagrabā)</t>
  </si>
  <si>
    <t>4. Ū1 sistēma (stāvvadi)</t>
  </si>
  <si>
    <t>5. T3 sistēma (stāvvadi)</t>
  </si>
  <si>
    <t>6. T4 sistēma (stāvvadi)</t>
  </si>
  <si>
    <t>7. K1 sistēma (stāvvadi)</t>
  </si>
  <si>
    <t xml:space="preserve">  "Remmers Epoxy BS 3000" krāsa, vai ekvivalents</t>
  </si>
  <si>
    <t>Lodžiju margu konstrukciju uzstādīšana (CETRIS BASIC loksnes, b=10. Apakškonstrukcija, skārda profili un noslēgelementi) vai ekvivalents</t>
  </si>
  <si>
    <t>"PURMO" COMPACT apkures radiators ar iebūvētu regulatoru, atgaisotāju, noslēgtapām ar sānu pieslēgumu vai ekvivalents</t>
  </si>
  <si>
    <t>"PURMO" VENTIL COMPACT apkures radiators ar iebūvētu regulatoru, atgaisotāju, noslēgtapām ar apakšējo pieslēgumu vai ekvivalents</t>
  </si>
  <si>
    <t>Siltuma maksas sadalītājs (alokators) TECHEM FHKV DATA III vai ekvivalents</t>
  </si>
  <si>
    <t xml:space="preserve">Datu savācējs TECHEM Slave DATA III vai ekvivalenta </t>
  </si>
  <si>
    <t>Savienojums stienis D20/40x4mm lente 250/AFT, "OBO" vai ekvivalents</t>
  </si>
  <si>
    <t>Vada D8...10mm jumta stiprinājums 165 MBG8, "OBO" vai ekvivalents</t>
  </si>
  <si>
    <t>Zemējuma ievada stienis ar atdalītāju un savienot. 204 KL1500, "OBO" vai ekvivalents</t>
  </si>
  <si>
    <t>Vada D8...10mm vert. stiprinājums 177 20 M8, "OBO" vai ekvivalents</t>
  </si>
  <si>
    <t>Zibensuztvērēja jumta stiprinājums 101 BP-16, "OBO" vai ekvivalents</t>
  </si>
  <si>
    <t>PP-SILENT D110 iekšējā kanalizācijas caurule ar veidgabaliem vai ekvivalents</t>
  </si>
  <si>
    <t>DN15</t>
  </si>
  <si>
    <t>DN18</t>
  </si>
  <si>
    <t>DN20</t>
  </si>
  <si>
    <t>DN22</t>
  </si>
  <si>
    <t>DN25</t>
  </si>
  <si>
    <t>DN28</t>
  </si>
  <si>
    <t>DN32</t>
  </si>
  <si>
    <t>DN40</t>
  </si>
  <si>
    <t>DN50</t>
  </si>
  <si>
    <t>DN65</t>
  </si>
  <si>
    <t>Datu nosūtītājs TECHEM Master DATA III ar programmatūru vai ekvivalents</t>
  </si>
  <si>
    <t>Daudzdzīvokļu dzīvojamās mājas Gaismas iela 3, Stūnīši, Olaines pagasts, Olaines novads energoefektivitātes paaugstināšana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</si>
</sst>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5"/>
      <color indexed="8"/>
      <name val="Tahoma"/>
      <family val="2"/>
    </font>
    <font>
      <b/>
      <i/>
      <sz val="5"/>
      <color indexed="8"/>
      <name val="Tahoma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15"/>
      <color indexed="8"/>
      <name val="Calibri"/>
      <family val="2"/>
    </font>
    <font>
      <b/>
      <i/>
      <sz val="11"/>
      <color indexed="8"/>
      <name val="Tahoma"/>
      <family val="2"/>
    </font>
    <font>
      <b/>
      <i/>
      <sz val="20"/>
      <color indexed="8"/>
      <name val="Tahoma"/>
      <family val="2"/>
    </font>
    <font>
      <b/>
      <i/>
      <sz val="11"/>
      <color indexed="8"/>
      <name val="Calibri"/>
      <family val="2"/>
    </font>
    <font>
      <sz val="9"/>
      <name val="Times New Roman"/>
      <family val="1"/>
    </font>
    <font>
      <sz val="10"/>
      <name val="Tahoma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u val="single"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Tahoma"/>
      <family val="2"/>
    </font>
    <font>
      <b/>
      <i/>
      <sz val="20"/>
      <color theme="1"/>
      <name val="Tahoma"/>
      <family val="2"/>
    </font>
    <font>
      <b/>
      <i/>
      <sz val="15"/>
      <color theme="1"/>
      <name val="Tahoma"/>
      <family val="2"/>
    </font>
    <font>
      <b/>
      <sz val="13"/>
      <color theme="1"/>
      <name val="Calibri"/>
      <family val="2"/>
    </font>
    <font>
      <b/>
      <sz val="15"/>
      <color theme="1"/>
      <name val="Calibri"/>
      <family val="2"/>
    </font>
    <font>
      <u val="single"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5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double"/>
      <top style="double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>
        <color theme="0" tint="-0.3499799966812134"/>
      </bottom>
    </border>
    <border>
      <left style="medium"/>
      <right style="medium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medium"/>
      <top style="thin">
        <color theme="0" tint="-0.3499799966812134"/>
      </top>
      <bottom style="thin">
        <color theme="0" tint="-0.3499799966812134"/>
      </bottom>
    </border>
    <border>
      <left style="thin"/>
      <right/>
      <top style="medium"/>
      <bottom style="thin"/>
    </border>
    <border>
      <left/>
      <right/>
      <top style="double"/>
      <bottom style="double"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thin">
        <color theme="0" tint="-0.3499799966812134"/>
      </top>
      <bottom style="thin">
        <color theme="0" tint="-0.3499799966812134"/>
      </bottom>
    </border>
    <border>
      <left/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double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/>
      <right style="thin"/>
      <top style="thin">
        <color theme="0" tint="-0.3499799966812134"/>
      </top>
      <bottom style="thin">
        <color theme="0" tint="-0.3499799966812134"/>
      </bottom>
    </border>
    <border>
      <left style="medium"/>
      <right/>
      <top style="medium"/>
      <bottom style="medium"/>
    </border>
    <border>
      <left style="medium"/>
      <right/>
      <top/>
      <bottom style="thin">
        <color theme="0" tint="-0.349979996681213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>
      <alignment/>
      <protection/>
    </xf>
  </cellStyleXfs>
  <cellXfs count="201">
    <xf numFmtId="0" fontId="0" fillId="0" borderId="0" xfId="0" applyFon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left" vertical="center"/>
    </xf>
    <xf numFmtId="4" fontId="53" fillId="0" borderId="10" xfId="0" applyNumberFormat="1" applyFont="1" applyBorder="1" applyAlignment="1">
      <alignment horizontal="center" vertical="center"/>
    </xf>
    <xf numFmtId="4" fontId="55" fillId="0" borderId="11" xfId="0" applyNumberFormat="1" applyFont="1" applyBorder="1" applyAlignment="1">
      <alignment horizontal="center" vertical="center"/>
    </xf>
    <xf numFmtId="4" fontId="56" fillId="0" borderId="12" xfId="0" applyNumberFormat="1" applyFont="1" applyBorder="1" applyAlignment="1">
      <alignment horizontal="center" vertical="center"/>
    </xf>
    <xf numFmtId="4" fontId="53" fillId="0" borderId="13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4" fontId="53" fillId="0" borderId="17" xfId="0" applyNumberFormat="1" applyFont="1" applyBorder="1" applyAlignment="1">
      <alignment horizontal="center" vertical="center"/>
    </xf>
    <xf numFmtId="4" fontId="53" fillId="0" borderId="18" xfId="0" applyNumberFormat="1" applyFont="1" applyBorder="1" applyAlignment="1">
      <alignment horizontal="center" vertical="center"/>
    </xf>
    <xf numFmtId="4" fontId="53" fillId="0" borderId="19" xfId="0" applyNumberFormat="1" applyFont="1" applyBorder="1" applyAlignment="1">
      <alignment horizontal="center" vertical="center"/>
    </xf>
    <xf numFmtId="4" fontId="53" fillId="0" borderId="20" xfId="0" applyNumberFormat="1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57" fillId="0" borderId="0" xfId="0" applyNumberFormat="1" applyFont="1" applyAlignment="1">
      <alignment vertical="center"/>
    </xf>
    <xf numFmtId="4" fontId="0" fillId="0" borderId="23" xfId="0" applyNumberFormat="1" applyBorder="1" applyAlignment="1">
      <alignment vertical="center"/>
    </xf>
    <xf numFmtId="4" fontId="53" fillId="0" borderId="24" xfId="0" applyNumberFormat="1" applyFont="1" applyBorder="1" applyAlignment="1">
      <alignment horizontal="center" vertical="center"/>
    </xf>
    <xf numFmtId="4" fontId="53" fillId="0" borderId="25" xfId="0" applyNumberFormat="1" applyFont="1" applyBorder="1" applyAlignment="1">
      <alignment horizontal="center" vertical="center"/>
    </xf>
    <xf numFmtId="4" fontId="53" fillId="0" borderId="23" xfId="0" applyNumberFormat="1" applyFont="1" applyBorder="1" applyAlignment="1">
      <alignment horizontal="center" vertical="center"/>
    </xf>
    <xf numFmtId="4" fontId="53" fillId="0" borderId="26" xfId="0" applyNumberFormat="1" applyFont="1" applyBorder="1" applyAlignment="1">
      <alignment horizontal="center" vertical="center"/>
    </xf>
    <xf numFmtId="4" fontId="53" fillId="0" borderId="0" xfId="0" applyNumberFormat="1" applyFont="1" applyAlignment="1">
      <alignment horizontal="right" vertical="center"/>
    </xf>
    <xf numFmtId="4" fontId="53" fillId="0" borderId="0" xfId="0" applyNumberFormat="1" applyFont="1" applyAlignment="1">
      <alignment horizontal="center" vertical="center"/>
    </xf>
    <xf numFmtId="9" fontId="39" fillId="0" borderId="25" xfId="0" applyNumberFormat="1" applyFont="1" applyBorder="1" applyAlignment="1">
      <alignment horizontal="center" vertical="center"/>
    </xf>
    <xf numFmtId="4" fontId="58" fillId="0" borderId="0" xfId="0" applyNumberFormat="1" applyFont="1" applyAlignment="1">
      <alignment/>
    </xf>
    <xf numFmtId="4" fontId="0" fillId="10" borderId="18" xfId="0" applyNumberFormat="1" applyFill="1" applyBorder="1" applyAlignment="1">
      <alignment horizontal="center" vertical="center" wrapText="1"/>
    </xf>
    <xf numFmtId="4" fontId="0" fillId="10" borderId="20" xfId="0" applyNumberFormat="1" applyFill="1" applyBorder="1" applyAlignment="1">
      <alignment horizontal="center" vertical="center" wrapText="1"/>
    </xf>
    <xf numFmtId="4" fontId="56" fillId="10" borderId="13" xfId="0" applyNumberFormat="1" applyFont="1" applyFill="1" applyBorder="1" applyAlignment="1">
      <alignment horizontal="center" vertical="center" textRotation="90" wrapText="1"/>
    </xf>
    <xf numFmtId="4" fontId="59" fillId="0" borderId="0" xfId="0" applyNumberFormat="1" applyFont="1" applyAlignment="1">
      <alignment/>
    </xf>
    <xf numFmtId="3" fontId="0" fillId="0" borderId="27" xfId="0" applyNumberFormat="1" applyBorder="1" applyAlignment="1">
      <alignment horizontal="right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53" fillId="0" borderId="30" xfId="0" applyNumberFormat="1" applyFont="1" applyBorder="1" applyAlignment="1">
      <alignment horizontal="right" vertical="center"/>
    </xf>
    <xf numFmtId="3" fontId="55" fillId="0" borderId="31" xfId="0" applyNumberFormat="1" applyFont="1" applyBorder="1" applyAlignment="1">
      <alignment horizontal="right" vertical="center"/>
    </xf>
    <xf numFmtId="9" fontId="56" fillId="0" borderId="32" xfId="0" applyNumberFormat="1" applyFont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55" fillId="0" borderId="33" xfId="0" applyNumberFormat="1" applyFont="1" applyBorder="1" applyAlignment="1">
      <alignment horizontal="right" vertical="center"/>
    </xf>
    <xf numFmtId="3" fontId="55" fillId="0" borderId="33" xfId="0" applyNumberFormat="1" applyFont="1" applyBorder="1" applyAlignment="1">
      <alignment horizontal="right" vertical="center"/>
    </xf>
    <xf numFmtId="4" fontId="55" fillId="0" borderId="3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56" applyFont="1" applyFill="1" applyProtection="1">
      <alignment/>
      <protection hidden="1" locked="0"/>
    </xf>
    <xf numFmtId="4" fontId="58" fillId="0" borderId="0" xfId="0" applyNumberFormat="1" applyFont="1" applyAlignment="1">
      <alignment horizontal="left"/>
    </xf>
    <xf numFmtId="4" fontId="53" fillId="0" borderId="10" xfId="0" applyNumberFormat="1" applyFont="1" applyBorder="1" applyAlignment="1">
      <alignment horizontal="left" vertical="center"/>
    </xf>
    <xf numFmtId="4" fontId="53" fillId="0" borderId="13" xfId="0" applyNumberFormat="1" applyFont="1" applyBorder="1" applyAlignment="1">
      <alignment horizontal="left" vertical="center"/>
    </xf>
    <xf numFmtId="4" fontId="53" fillId="0" borderId="26" xfId="0" applyNumberFormat="1" applyFont="1" applyBorder="1" applyAlignment="1">
      <alignment horizontal="left" vertical="center"/>
    </xf>
    <xf numFmtId="4" fontId="53" fillId="0" borderId="0" xfId="0" applyNumberFormat="1" applyFont="1" applyAlignment="1">
      <alignment horizontal="left" vertical="center"/>
    </xf>
    <xf numFmtId="4" fontId="60" fillId="0" borderId="0" xfId="0" applyNumberFormat="1" applyFont="1" applyAlignment="1">
      <alignment horizontal="center" vertical="center"/>
    </xf>
    <xf numFmtId="4" fontId="61" fillId="0" borderId="0" xfId="0" applyNumberFormat="1" applyFont="1" applyAlignment="1">
      <alignment horizontal="center" vertical="center"/>
    </xf>
    <xf numFmtId="4" fontId="56" fillId="10" borderId="25" xfId="0" applyNumberFormat="1" applyFont="1" applyFill="1" applyBorder="1" applyAlignment="1">
      <alignment horizontal="center" vertical="center" textRotation="90" wrapText="1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8" fillId="0" borderId="0" xfId="0" applyFont="1" applyAlignment="1">
      <alignment horizontal="right"/>
    </xf>
    <xf numFmtId="4" fontId="0" fillId="0" borderId="0" xfId="0" applyNumberFormat="1" applyFont="1" applyAlignment="1">
      <alignment horizontal="center" vertical="center"/>
    </xf>
    <xf numFmtId="4" fontId="0" fillId="0" borderId="34" xfId="0" applyNumberFormat="1" applyBorder="1" applyAlignment="1">
      <alignment horizontal="right" vertical="center"/>
    </xf>
    <xf numFmtId="4" fontId="0" fillId="0" borderId="34" xfId="0" applyNumberFormat="1" applyBorder="1" applyAlignment="1">
      <alignment vertical="center"/>
    </xf>
    <xf numFmtId="0" fontId="62" fillId="0" borderId="34" xfId="0" applyFont="1" applyBorder="1" applyAlignment="1">
      <alignment/>
    </xf>
    <xf numFmtId="4" fontId="62" fillId="0" borderId="34" xfId="0" applyNumberFormat="1" applyFont="1" applyBorder="1" applyAlignment="1">
      <alignment vertical="center"/>
    </xf>
    <xf numFmtId="0" fontId="18" fillId="0" borderId="0" xfId="63" applyFont="1" applyFill="1" applyBorder="1" applyAlignment="1">
      <alignment/>
      <protection/>
    </xf>
    <xf numFmtId="49" fontId="18" fillId="0" borderId="34" xfId="63" applyNumberFormat="1" applyFont="1" applyFill="1" applyBorder="1" applyAlignment="1">
      <alignment wrapText="1"/>
      <protection/>
    </xf>
    <xf numFmtId="4" fontId="0" fillId="0" borderId="3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0" xfId="63" applyFont="1" applyFill="1" applyBorder="1" applyAlignment="1">
      <alignment vertical="top"/>
      <protection/>
    </xf>
    <xf numFmtId="4" fontId="0" fillId="0" borderId="0" xfId="0" applyNumberFormat="1" applyFont="1" applyAlignment="1">
      <alignment vertical="center"/>
    </xf>
    <xf numFmtId="0" fontId="18" fillId="0" borderId="35" xfId="63" applyFont="1" applyFill="1" applyBorder="1" applyAlignment="1">
      <alignment vertical="top"/>
      <protection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18" fillId="0" borderId="0" xfId="0" applyFont="1" applyAlignment="1">
      <alignment horizontal="right" wrapText="1"/>
    </xf>
    <xf numFmtId="0" fontId="19" fillId="0" borderId="0" xfId="63" applyFont="1" applyFill="1" applyBorder="1" applyAlignment="1">
      <alignment horizontal="center"/>
      <protection/>
    </xf>
    <xf numFmtId="0" fontId="20" fillId="0" borderId="0" xfId="63" applyFont="1" applyFill="1" applyBorder="1" applyAlignment="1">
      <alignment horizontal="center"/>
      <protection/>
    </xf>
    <xf numFmtId="0" fontId="20" fillId="0" borderId="0" xfId="63" applyFont="1" applyFill="1" applyBorder="1" applyAlignment="1">
      <alignment horizontal="center" wrapText="1"/>
      <protection/>
    </xf>
    <xf numFmtId="4" fontId="0" fillId="0" borderId="0" xfId="0" applyNumberFormat="1" applyAlignment="1">
      <alignment horizontal="center" vertical="center" wrapText="1"/>
    </xf>
    <xf numFmtId="4" fontId="0" fillId="0" borderId="34" xfId="0" applyNumberFormat="1" applyBorder="1" applyAlignment="1">
      <alignment horizontal="left" vertical="center"/>
    </xf>
    <xf numFmtId="4" fontId="0" fillId="0" borderId="34" xfId="0" applyNumberForma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 vertical="center"/>
    </xf>
    <xf numFmtId="4" fontId="0" fillId="0" borderId="36" xfId="0" applyNumberFormat="1" applyBorder="1" applyAlignment="1">
      <alignment vertical="center"/>
    </xf>
    <xf numFmtId="4" fontId="53" fillId="0" borderId="0" xfId="0" applyNumberFormat="1" applyFont="1" applyAlignment="1">
      <alignment vertical="center"/>
    </xf>
    <xf numFmtId="4" fontId="0" fillId="10" borderId="37" xfId="0" applyNumberFormat="1" applyFill="1" applyBorder="1" applyAlignment="1">
      <alignment horizontal="center" vertical="center"/>
    </xf>
    <xf numFmtId="4" fontId="0" fillId="10" borderId="17" xfId="0" applyNumberFormat="1" applyFill="1" applyBorder="1" applyAlignment="1">
      <alignment vertical="center"/>
    </xf>
    <xf numFmtId="4" fontId="63" fillId="10" borderId="23" xfId="0" applyNumberFormat="1" applyFont="1" applyFill="1" applyBorder="1" applyAlignment="1">
      <alignment horizontal="center" vertical="center" wrapText="1"/>
    </xf>
    <xf numFmtId="3" fontId="0" fillId="0" borderId="25" xfId="0" applyNumberFormat="1" applyBorder="1" applyAlignment="1">
      <alignment horizontal="right" vertical="center" wrapText="1"/>
    </xf>
    <xf numFmtId="4" fontId="0" fillId="0" borderId="25" xfId="0" applyNumberFormat="1" applyBorder="1" applyAlignment="1">
      <alignment horizontal="center" vertical="center" wrapText="1"/>
    </xf>
    <xf numFmtId="4" fontId="64" fillId="10" borderId="25" xfId="0" applyNumberFormat="1" applyFont="1" applyFill="1" applyBorder="1" applyAlignment="1">
      <alignment horizontal="left" vertical="center" wrapText="1"/>
    </xf>
    <xf numFmtId="4" fontId="0" fillId="0" borderId="25" xfId="0" applyNumberFormat="1" applyFill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left" vertical="center"/>
    </xf>
    <xf numFmtId="4" fontId="0" fillId="0" borderId="25" xfId="0" applyNumberFormat="1" applyBorder="1" applyAlignment="1">
      <alignment horizontal="left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64" fillId="0" borderId="25" xfId="0" applyNumberFormat="1" applyFont="1" applyBorder="1" applyAlignment="1">
      <alignment horizontal="right" vertical="center" wrapText="1"/>
    </xf>
    <xf numFmtId="4" fontId="64" fillId="0" borderId="25" xfId="0" applyNumberFormat="1" applyFont="1" applyBorder="1" applyAlignment="1">
      <alignment horizontal="center" vertical="center"/>
    </xf>
    <xf numFmtId="4" fontId="64" fillId="0" borderId="25" xfId="0" applyNumberFormat="1" applyFont="1" applyBorder="1" applyAlignment="1">
      <alignment horizontal="left" vertical="center"/>
    </xf>
    <xf numFmtId="3" fontId="0" fillId="0" borderId="25" xfId="0" applyNumberFormat="1" applyFill="1" applyBorder="1" applyAlignment="1">
      <alignment horizontal="right" vertical="center" wrapText="1"/>
    </xf>
    <xf numFmtId="4" fontId="0" fillId="0" borderId="25" xfId="0" applyNumberFormat="1" applyFill="1" applyBorder="1" applyAlignment="1">
      <alignment horizontal="left" vertical="center" wrapText="1"/>
    </xf>
    <xf numFmtId="4" fontId="16" fillId="0" borderId="25" xfId="0" applyNumberFormat="1" applyFont="1" applyFill="1" applyBorder="1" applyAlignment="1">
      <alignment horizontal="left" vertical="center" wrapText="1"/>
    </xf>
    <xf numFmtId="3" fontId="0" fillId="0" borderId="38" xfId="0" applyNumberFormat="1" applyBorder="1" applyAlignment="1">
      <alignment horizontal="right" vertical="center" wrapText="1"/>
    </xf>
    <xf numFmtId="4" fontId="0" fillId="0" borderId="38" xfId="0" applyNumberFormat="1" applyBorder="1" applyAlignment="1">
      <alignment horizontal="center" vertical="center" wrapText="1"/>
    </xf>
    <xf numFmtId="4" fontId="64" fillId="10" borderId="38" xfId="0" applyNumberFormat="1" applyFont="1" applyFill="1" applyBorder="1" applyAlignment="1">
      <alignment horizontal="left" vertical="center" wrapText="1"/>
    </xf>
    <xf numFmtId="4" fontId="0" fillId="0" borderId="38" xfId="0" applyNumberFormat="1" applyFill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left" vertical="center"/>
    </xf>
    <xf numFmtId="3" fontId="0" fillId="0" borderId="39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right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left" vertical="center" wrapText="1"/>
    </xf>
    <xf numFmtId="4" fontId="0" fillId="0" borderId="40" xfId="0" applyNumberFormat="1" applyFill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left" vertical="center"/>
    </xf>
    <xf numFmtId="4" fontId="64" fillId="10" borderId="25" xfId="0" applyNumberFormat="1" applyFont="1" applyFill="1" applyBorder="1" applyAlignment="1">
      <alignment horizontal="left" vertical="center" wrapText="1"/>
    </xf>
    <xf numFmtId="49" fontId="23" fillId="0" borderId="0" xfId="63" applyNumberFormat="1" applyFont="1" applyFill="1" applyBorder="1" applyAlignment="1">
      <alignment wrapText="1"/>
      <protection/>
    </xf>
    <xf numFmtId="0" fontId="62" fillId="0" borderId="0" xfId="0" applyFont="1" applyBorder="1" applyAlignment="1">
      <alignment/>
    </xf>
    <xf numFmtId="4" fontId="53" fillId="10" borderId="25" xfId="0" applyNumberFormat="1" applyFont="1" applyFill="1" applyBorder="1" applyAlignment="1">
      <alignment horizontal="left" vertical="center" wrapText="1"/>
    </xf>
    <xf numFmtId="4" fontId="53" fillId="10" borderId="38" xfId="0" applyNumberFormat="1" applyFont="1" applyFill="1" applyBorder="1" applyAlignment="1">
      <alignment horizontal="left" vertical="center" wrapText="1"/>
    </xf>
    <xf numFmtId="4" fontId="0" fillId="0" borderId="38" xfId="0" applyNumberFormat="1" applyBorder="1" applyAlignment="1">
      <alignment horizontal="left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3" fontId="0" fillId="10" borderId="39" xfId="0" applyNumberFormat="1" applyFill="1" applyBorder="1" applyAlignment="1">
      <alignment horizontal="right" vertical="center" wrapText="1"/>
    </xf>
    <xf numFmtId="3" fontId="0" fillId="10" borderId="23" xfId="0" applyNumberFormat="1" applyFill="1" applyBorder="1" applyAlignment="1">
      <alignment horizontal="center" vertical="center" wrapText="1"/>
    </xf>
    <xf numFmtId="3" fontId="0" fillId="10" borderId="23" xfId="0" applyNumberFormat="1" applyFill="1" applyBorder="1" applyAlignment="1">
      <alignment horizontal="center" vertical="center"/>
    </xf>
    <xf numFmtId="3" fontId="0" fillId="10" borderId="26" xfId="0" applyNumberFormat="1" applyFill="1" applyBorder="1" applyAlignment="1">
      <alignment horizontal="center" vertical="center"/>
    </xf>
    <xf numFmtId="4" fontId="53" fillId="0" borderId="0" xfId="0" applyNumberFormat="1" applyFont="1" applyAlignment="1">
      <alignment horizontal="center" vertical="center" wrapText="1"/>
    </xf>
    <xf numFmtId="3" fontId="0" fillId="10" borderId="23" xfId="0" applyNumberFormat="1" applyFill="1" applyBorder="1" applyAlignment="1">
      <alignment horizontal="left" vertical="center" wrapText="1"/>
    </xf>
    <xf numFmtId="3" fontId="0" fillId="10" borderId="23" xfId="0" applyNumberFormat="1" applyFont="1" applyFill="1" applyBorder="1" applyAlignment="1">
      <alignment horizontal="center" vertical="center" wrapText="1"/>
    </xf>
    <xf numFmtId="3" fontId="0" fillId="0" borderId="38" xfId="0" applyNumberFormat="1" applyFill="1" applyBorder="1" applyAlignment="1">
      <alignment horizontal="right" vertical="center" wrapText="1"/>
    </xf>
    <xf numFmtId="3" fontId="0" fillId="0" borderId="38" xfId="0" applyNumberFormat="1" applyFill="1" applyBorder="1" applyAlignment="1">
      <alignment horizontal="center" vertical="center" wrapText="1"/>
    </xf>
    <xf numFmtId="3" fontId="0" fillId="0" borderId="38" xfId="0" applyNumberFormat="1" applyFill="1" applyBorder="1" applyAlignment="1">
      <alignment horizontal="center" vertical="center"/>
    </xf>
    <xf numFmtId="3" fontId="64" fillId="10" borderId="38" xfId="0" applyNumberFormat="1" applyFont="1" applyFill="1" applyBorder="1" applyAlignment="1">
      <alignment horizontal="left" vertical="center" wrapText="1"/>
    </xf>
    <xf numFmtId="3" fontId="0" fillId="0" borderId="25" xfId="0" applyNumberFormat="1" applyFill="1" applyBorder="1" applyAlignment="1">
      <alignment horizontal="left" vertical="center" wrapText="1"/>
    </xf>
    <xf numFmtId="3" fontId="0" fillId="0" borderId="41" xfId="0" applyNumberFormat="1" applyBorder="1" applyAlignment="1">
      <alignment vertical="center" wrapText="1"/>
    </xf>
    <xf numFmtId="4" fontId="0" fillId="0" borderId="42" xfId="0" applyNumberFormat="1" applyFill="1" applyBorder="1" applyAlignment="1">
      <alignment horizontal="center" vertical="center" wrapText="1"/>
    </xf>
    <xf numFmtId="4" fontId="55" fillId="0" borderId="0" xfId="0" applyNumberFormat="1" applyFont="1" applyAlignment="1">
      <alignment horizontal="center" vertical="center"/>
    </xf>
    <xf numFmtId="4" fontId="53" fillId="0" borderId="43" xfId="0" applyNumberFormat="1" applyFont="1" applyBorder="1" applyAlignment="1">
      <alignment horizontal="right" vertical="center"/>
    </xf>
    <xf numFmtId="4" fontId="53" fillId="0" borderId="24" xfId="0" applyNumberFormat="1" applyFont="1" applyBorder="1" applyAlignment="1">
      <alignment horizontal="right" vertical="center"/>
    </xf>
    <xf numFmtId="4" fontId="56" fillId="0" borderId="44" xfId="0" applyNumberFormat="1" applyFont="1" applyBorder="1" applyAlignment="1">
      <alignment horizontal="right" vertical="center"/>
    </xf>
    <xf numFmtId="4" fontId="56" fillId="0" borderId="45" xfId="0" applyNumberFormat="1" applyFont="1" applyBorder="1" applyAlignment="1">
      <alignment horizontal="right" vertical="center"/>
    </xf>
    <xf numFmtId="4" fontId="55" fillId="0" borderId="46" xfId="0" applyNumberFormat="1" applyFont="1" applyBorder="1" applyAlignment="1">
      <alignment horizontal="right" vertical="center"/>
    </xf>
    <xf numFmtId="4" fontId="55" fillId="0" borderId="31" xfId="0" applyNumberFormat="1" applyFont="1" applyBorder="1" applyAlignment="1">
      <alignment horizontal="right" vertical="center"/>
    </xf>
    <xf numFmtId="4" fontId="0" fillId="10" borderId="47" xfId="0" applyNumberFormat="1" applyFill="1" applyBorder="1" applyAlignment="1">
      <alignment horizontal="center" vertical="center" wrapText="1"/>
    </xf>
    <xf numFmtId="4" fontId="0" fillId="10" borderId="14" xfId="0" applyNumberFormat="1" applyFill="1" applyBorder="1" applyAlignment="1">
      <alignment horizontal="center" vertical="center" wrapText="1"/>
    </xf>
    <xf numFmtId="4" fontId="0" fillId="10" borderId="48" xfId="0" applyNumberFormat="1" applyFill="1" applyBorder="1" applyAlignment="1">
      <alignment horizontal="center" vertical="center" wrapText="1"/>
    </xf>
    <xf numFmtId="4" fontId="0" fillId="0" borderId="47" xfId="0" applyNumberForma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4" fontId="0" fillId="0" borderId="48" xfId="0" applyNumberFormat="1" applyBorder="1" applyAlignment="1">
      <alignment horizontal="left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left" vertical="center" wrapText="1"/>
    </xf>
    <xf numFmtId="0" fontId="19" fillId="0" borderId="0" xfId="63" applyFont="1" applyFill="1" applyBorder="1" applyAlignment="1">
      <alignment horizontal="center"/>
      <protection/>
    </xf>
    <xf numFmtId="0" fontId="20" fillId="0" borderId="0" xfId="63" applyFont="1" applyFill="1" applyBorder="1" applyAlignment="1">
      <alignment horizontal="center"/>
      <protection/>
    </xf>
    <xf numFmtId="0" fontId="20" fillId="0" borderId="0" xfId="63" applyFont="1" applyFill="1" applyBorder="1" applyAlignment="1">
      <alignment horizontal="center" wrapText="1"/>
      <protection/>
    </xf>
    <xf numFmtId="4" fontId="0" fillId="0" borderId="41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49" xfId="0" applyNumberFormat="1" applyBorder="1" applyAlignment="1">
      <alignment horizontal="left" vertical="center" wrapText="1"/>
    </xf>
    <xf numFmtId="4" fontId="0" fillId="0" borderId="50" xfId="0" applyNumberFormat="1" applyBorder="1" applyAlignment="1">
      <alignment horizontal="left" vertical="center" wrapText="1"/>
    </xf>
    <xf numFmtId="4" fontId="53" fillId="0" borderId="51" xfId="0" applyNumberFormat="1" applyFont="1" applyBorder="1" applyAlignment="1">
      <alignment horizontal="right" vertical="center"/>
    </xf>
    <xf numFmtId="4" fontId="53" fillId="0" borderId="14" xfId="0" applyNumberFormat="1" applyFont="1" applyBorder="1" applyAlignment="1">
      <alignment horizontal="right" vertical="center"/>
    </xf>
    <xf numFmtId="4" fontId="0" fillId="0" borderId="52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22" fillId="10" borderId="53" xfId="0" applyFont="1" applyFill="1" applyBorder="1" applyAlignment="1">
      <alignment horizontal="center" vertical="center" wrapText="1"/>
    </xf>
    <xf numFmtId="0" fontId="22" fillId="10" borderId="54" xfId="0" applyFont="1" applyFill="1" applyBorder="1" applyAlignment="1">
      <alignment horizontal="center" vertical="center" wrapText="1"/>
    </xf>
    <xf numFmtId="4" fontId="63" fillId="10" borderId="43" xfId="0" applyNumberFormat="1" applyFont="1" applyFill="1" applyBorder="1" applyAlignment="1">
      <alignment horizontal="center" vertical="center" wrapText="1"/>
    </xf>
    <xf numFmtId="4" fontId="63" fillId="10" borderId="39" xfId="0" applyNumberFormat="1" applyFont="1" applyFill="1" applyBorder="1" applyAlignment="1">
      <alignment horizontal="center" vertical="center" wrapText="1"/>
    </xf>
    <xf numFmtId="4" fontId="63" fillId="10" borderId="24" xfId="0" applyNumberFormat="1" applyFont="1" applyFill="1" applyBorder="1" applyAlignment="1">
      <alignment horizontal="center" vertical="center" wrapText="1"/>
    </xf>
    <xf numFmtId="4" fontId="63" fillId="10" borderId="23" xfId="0" applyNumberFormat="1" applyFont="1" applyFill="1" applyBorder="1" applyAlignment="1">
      <alignment horizontal="center" vertical="center" wrapText="1"/>
    </xf>
    <xf numFmtId="4" fontId="63" fillId="10" borderId="10" xfId="0" applyNumberFormat="1" applyFont="1" applyFill="1" applyBorder="1" applyAlignment="1">
      <alignment horizontal="center" vertical="center" wrapText="1"/>
    </xf>
    <xf numFmtId="4" fontId="63" fillId="10" borderId="26" xfId="0" applyNumberFormat="1" applyFont="1" applyFill="1" applyBorder="1" applyAlignment="1">
      <alignment horizontal="center" vertical="center" wrapText="1"/>
    </xf>
    <xf numFmtId="4" fontId="65" fillId="0" borderId="0" xfId="0" applyNumberFormat="1" applyFont="1" applyAlignment="1">
      <alignment horizontal="center" vertical="top"/>
    </xf>
    <xf numFmtId="4" fontId="60" fillId="0" borderId="0" xfId="0" applyNumberFormat="1" applyFont="1" applyAlignment="1">
      <alignment horizontal="center" vertical="center"/>
    </xf>
    <xf numFmtId="4" fontId="56" fillId="10" borderId="24" xfId="0" applyNumberFormat="1" applyFont="1" applyFill="1" applyBorder="1" applyAlignment="1">
      <alignment horizontal="center" vertical="center" wrapText="1"/>
    </xf>
    <xf numFmtId="4" fontId="56" fillId="10" borderId="10" xfId="0" applyNumberFormat="1" applyFont="1" applyFill="1" applyBorder="1" applyAlignment="1">
      <alignment horizontal="center" vertical="center" wrapText="1"/>
    </xf>
    <xf numFmtId="4" fontId="53" fillId="0" borderId="55" xfId="0" applyNumberFormat="1" applyFont="1" applyBorder="1" applyAlignment="1">
      <alignment horizontal="right" vertical="center"/>
    </xf>
    <xf numFmtId="4" fontId="53" fillId="0" borderId="56" xfId="0" applyNumberFormat="1" applyFont="1" applyBorder="1" applyAlignment="1">
      <alignment horizontal="right" vertical="center"/>
    </xf>
    <xf numFmtId="4" fontId="53" fillId="0" borderId="57" xfId="0" applyNumberFormat="1" applyFont="1" applyBorder="1" applyAlignment="1">
      <alignment horizontal="right" vertical="center"/>
    </xf>
    <xf numFmtId="4" fontId="53" fillId="0" borderId="58" xfId="0" applyNumberFormat="1" applyFont="1" applyBorder="1" applyAlignment="1">
      <alignment horizontal="right" vertical="center"/>
    </xf>
    <xf numFmtId="4" fontId="53" fillId="0" borderId="36" xfId="0" applyNumberFormat="1" applyFont="1" applyBorder="1" applyAlignment="1">
      <alignment horizontal="right" vertical="center"/>
    </xf>
    <xf numFmtId="4" fontId="53" fillId="0" borderId="59" xfId="0" applyNumberFormat="1" applyFont="1" applyBorder="1" applyAlignment="1">
      <alignment horizontal="right" vertical="center"/>
    </xf>
    <xf numFmtId="4" fontId="53" fillId="0" borderId="60" xfId="0" applyNumberFormat="1" applyFont="1" applyBorder="1" applyAlignment="1">
      <alignment horizontal="right" vertical="center"/>
    </xf>
    <xf numFmtId="4" fontId="53" fillId="0" borderId="61" xfId="0" applyNumberFormat="1" applyFont="1" applyBorder="1" applyAlignment="1">
      <alignment horizontal="right" vertical="center"/>
    </xf>
    <xf numFmtId="4" fontId="53" fillId="0" borderId="62" xfId="0" applyNumberFormat="1" applyFont="1" applyBorder="1" applyAlignment="1">
      <alignment horizontal="right" vertical="center"/>
    </xf>
    <xf numFmtId="4" fontId="56" fillId="10" borderId="43" xfId="0" applyNumberFormat="1" applyFont="1" applyFill="1" applyBorder="1" applyAlignment="1">
      <alignment horizontal="center" vertical="center" wrapText="1"/>
    </xf>
    <xf numFmtId="4" fontId="56" fillId="10" borderId="63" xfId="0" applyNumberFormat="1" applyFont="1" applyFill="1" applyBorder="1" applyAlignment="1">
      <alignment horizontal="center" vertical="center" wrapText="1"/>
    </xf>
    <xf numFmtId="4" fontId="56" fillId="10" borderId="25" xfId="0" applyNumberFormat="1" applyFont="1" applyFill="1" applyBorder="1" applyAlignment="1">
      <alignment horizontal="center" vertical="center" wrapText="1"/>
    </xf>
    <xf numFmtId="4" fontId="56" fillId="10" borderId="24" xfId="0" applyNumberFormat="1" applyFont="1" applyFill="1" applyBorder="1" applyAlignment="1">
      <alignment horizontal="center" vertical="center" textRotation="90" wrapText="1"/>
    </xf>
    <xf numFmtId="4" fontId="56" fillId="10" borderId="25" xfId="0" applyNumberFormat="1" applyFont="1" applyFill="1" applyBorder="1" applyAlignment="1">
      <alignment horizontal="center" vertical="center" textRotation="90" wrapText="1"/>
    </xf>
    <xf numFmtId="4" fontId="6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56" fillId="10" borderId="64" xfId="0" applyNumberFormat="1" applyFont="1" applyFill="1" applyBorder="1" applyAlignment="1">
      <alignment horizontal="center" vertical="center" wrapText="1"/>
    </xf>
    <xf numFmtId="4" fontId="56" fillId="10" borderId="65" xfId="0" applyNumberFormat="1" applyFont="1" applyFill="1" applyBorder="1" applyAlignment="1">
      <alignment horizontal="center" vertical="center" wrapText="1"/>
    </xf>
    <xf numFmtId="4" fontId="56" fillId="10" borderId="66" xfId="0" applyNumberFormat="1" applyFont="1" applyFill="1" applyBorder="1" applyAlignment="1">
      <alignment horizontal="center" vertical="center" wrapText="1"/>
    </xf>
    <xf numFmtId="4" fontId="56" fillId="10" borderId="67" xfId="0" applyNumberFormat="1" applyFont="1" applyFill="1" applyBorder="1" applyAlignment="1">
      <alignment horizontal="center" vertical="center" wrapText="1"/>
    </xf>
    <xf numFmtId="3" fontId="0" fillId="10" borderId="68" xfId="0" applyNumberFormat="1" applyFill="1" applyBorder="1" applyAlignment="1">
      <alignment horizontal="center" vertical="center" wrapText="1"/>
    </xf>
    <xf numFmtId="3" fontId="0" fillId="10" borderId="62" xfId="0" applyNumberFormat="1" applyFill="1" applyBorder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33. OZOLNIEKU NOVADA DOME_OZO SKOLA_TELPU, GAITENU, KAPNU TELPU REMONTS_TAME_VADIMS_2011_02_25_melnraksts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1"/>
  <sheetViews>
    <sheetView showZeros="0" tabSelected="1" zoomScalePageLayoutView="0" workbookViewId="0" topLeftCell="A1">
      <selection activeCell="E24" sqref="E24"/>
    </sheetView>
  </sheetViews>
  <sheetFormatPr defaultColWidth="9.140625" defaultRowHeight="15"/>
  <cols>
    <col min="1" max="1" width="13.57421875" style="1" customWidth="1"/>
    <col min="2" max="2" width="6.00390625" style="1" customWidth="1"/>
    <col min="3" max="3" width="48.140625" style="1" customWidth="1"/>
    <col min="4" max="4" width="4.8515625" style="37" customWidth="1"/>
    <col min="5" max="5" width="24.00390625" style="1" customWidth="1"/>
    <col min="6" max="7" width="9.140625" style="1" customWidth="1"/>
    <col min="8" max="8" width="10.00390625" style="1" bestFit="1" customWidth="1"/>
    <col min="9" max="16384" width="9.140625" style="1" customWidth="1"/>
  </cols>
  <sheetData>
    <row r="1" spans="1:5" ht="15">
      <c r="A1" s="57"/>
      <c r="B1" s="57"/>
      <c r="C1" s="57"/>
      <c r="D1" s="58"/>
      <c r="E1" s="59" t="s">
        <v>342</v>
      </c>
    </row>
    <row r="2" spans="1:5" ht="15">
      <c r="A2" s="57"/>
      <c r="B2" s="57"/>
      <c r="C2" s="57"/>
      <c r="D2" s="58"/>
      <c r="E2" s="59" t="s">
        <v>344</v>
      </c>
    </row>
    <row r="3" spans="1:5" ht="15">
      <c r="A3" s="57"/>
      <c r="B3" s="57"/>
      <c r="C3" s="57"/>
      <c r="D3" s="58"/>
      <c r="E3" s="59" t="s">
        <v>343</v>
      </c>
    </row>
    <row r="4" spans="1:5" ht="18.75">
      <c r="A4" s="155" t="s">
        <v>345</v>
      </c>
      <c r="B4" s="155"/>
      <c r="C4" s="155"/>
      <c r="D4" s="155"/>
      <c r="E4" s="155"/>
    </row>
    <row r="5" spans="1:5" ht="14.25" customHeight="1">
      <c r="A5" s="156" t="s">
        <v>346</v>
      </c>
      <c r="B5" s="156"/>
      <c r="C5" s="156"/>
      <c r="D5" s="156"/>
      <c r="E5" s="156"/>
    </row>
    <row r="6" spans="1:5" ht="28.5" customHeight="1">
      <c r="A6" s="157" t="s">
        <v>360</v>
      </c>
      <c r="B6" s="157"/>
      <c r="C6" s="157"/>
      <c r="D6" s="157"/>
      <c r="E6" s="157"/>
    </row>
    <row r="7" spans="1:5" ht="15">
      <c r="A7" s="153" t="s">
        <v>348</v>
      </c>
      <c r="B7" s="153"/>
      <c r="C7" s="153"/>
      <c r="D7" s="153"/>
      <c r="E7" s="153"/>
    </row>
    <row r="8" ht="11.25" customHeight="1"/>
    <row r="9" spans="1:5" ht="30" customHeight="1">
      <c r="A9" s="1" t="s">
        <v>0</v>
      </c>
      <c r="C9" s="154" t="s">
        <v>361</v>
      </c>
      <c r="D9" s="154"/>
      <c r="E9" s="154"/>
    </row>
    <row r="10" spans="1:3" ht="14.25">
      <c r="A10" s="1" t="s">
        <v>4</v>
      </c>
      <c r="C10" s="1" t="s">
        <v>347</v>
      </c>
    </row>
    <row r="11" spans="1:3" ht="14.25">
      <c r="A11" s="1" t="s">
        <v>2</v>
      </c>
      <c r="C11" s="64">
        <v>0</v>
      </c>
    </row>
    <row r="12" spans="1:3" ht="14.25">
      <c r="A12" s="1" t="s">
        <v>5</v>
      </c>
      <c r="C12" s="1" t="s">
        <v>349</v>
      </c>
    </row>
    <row r="13" spans="1:5" ht="15">
      <c r="A13" s="140" t="s">
        <v>341</v>
      </c>
      <c r="B13" s="140"/>
      <c r="C13" s="140"/>
      <c r="D13" s="140"/>
      <c r="E13" s="140"/>
    </row>
    <row r="14" spans="4:5" ht="14.25">
      <c r="D14" s="2" t="s">
        <v>350</v>
      </c>
      <c r="E14" s="61"/>
    </row>
    <row r="15" ht="15.75" thickBot="1"/>
    <row r="16" spans="1:5" ht="37.5" customHeight="1" thickBot="1">
      <c r="A16" s="29" t="s">
        <v>6</v>
      </c>
      <c r="B16" s="147" t="s">
        <v>7</v>
      </c>
      <c r="C16" s="148"/>
      <c r="D16" s="149"/>
      <c r="E16" s="30" t="s">
        <v>30</v>
      </c>
    </row>
    <row r="17" spans="1:5" ht="33.75" customHeight="1" thickBot="1">
      <c r="A17" s="138">
        <v>1</v>
      </c>
      <c r="B17" s="150" t="s">
        <v>419</v>
      </c>
      <c r="C17" s="151"/>
      <c r="D17" s="152"/>
      <c r="E17" s="139"/>
    </row>
    <row r="18" spans="1:9" ht="18.75" customHeight="1">
      <c r="A18" s="141" t="s">
        <v>8</v>
      </c>
      <c r="B18" s="142"/>
      <c r="C18" s="142"/>
      <c r="D18" s="38"/>
      <c r="E18" s="4"/>
      <c r="I18" s="2"/>
    </row>
    <row r="19" spans="1:5" ht="18.75" customHeight="1" thickBot="1">
      <c r="A19" s="143" t="s">
        <v>29</v>
      </c>
      <c r="B19" s="144"/>
      <c r="C19" s="144"/>
      <c r="D19" s="40">
        <v>0.21</v>
      </c>
      <c r="E19" s="6"/>
    </row>
    <row r="20" spans="1:5" ht="24" customHeight="1" thickBot="1" thickTop="1">
      <c r="A20" s="145" t="s">
        <v>351</v>
      </c>
      <c r="B20" s="146"/>
      <c r="C20" s="146"/>
      <c r="D20" s="39"/>
      <c r="E20" s="5"/>
    </row>
    <row r="21" spans="1:5" ht="16.5" thickTop="1">
      <c r="A21" s="42"/>
      <c r="B21" s="42"/>
      <c r="C21" s="42"/>
      <c r="D21" s="43"/>
      <c r="E21" s="44"/>
    </row>
    <row r="22" spans="1:3" ht="14.25">
      <c r="A22" s="65" t="s">
        <v>352</v>
      </c>
      <c r="B22" s="66"/>
      <c r="C22" s="67"/>
    </row>
    <row r="23" spans="1:3" ht="14.25">
      <c r="A23" s="68"/>
      <c r="B23" s="69" t="s">
        <v>353</v>
      </c>
      <c r="C23" s="70"/>
    </row>
    <row r="24" spans="1:3" ht="14.25">
      <c r="A24" s="65" t="s">
        <v>10</v>
      </c>
      <c r="B24" s="63"/>
      <c r="C24" s="64"/>
    </row>
    <row r="25" spans="1:3" ht="14.25">
      <c r="A25" s="68"/>
      <c r="B25" s="71" t="s">
        <v>359</v>
      </c>
      <c r="C25" s="70"/>
    </row>
    <row r="26" spans="1:3" ht="15">
      <c r="A26" s="68"/>
      <c r="B26" s="72"/>
      <c r="C26" s="70"/>
    </row>
    <row r="27" spans="1:3" ht="15">
      <c r="A27" s="59" t="s">
        <v>354</v>
      </c>
      <c r="B27" s="73"/>
      <c r="C27" s="67"/>
    </row>
    <row r="28" spans="1:3" ht="15">
      <c r="A28" s="59" t="s">
        <v>355</v>
      </c>
      <c r="B28" s="74"/>
      <c r="C28" s="67"/>
    </row>
    <row r="29" spans="1:3" ht="27">
      <c r="A29" s="75" t="s">
        <v>356</v>
      </c>
      <c r="B29" s="73"/>
      <c r="C29" s="67"/>
    </row>
    <row r="30" spans="1:3" ht="15">
      <c r="A30" s="59" t="s">
        <v>357</v>
      </c>
      <c r="B30" s="73"/>
      <c r="C30" s="67"/>
    </row>
    <row r="31" spans="1:3" ht="15">
      <c r="A31" s="59" t="s">
        <v>358</v>
      </c>
      <c r="B31" s="68"/>
      <c r="C31" s="70"/>
    </row>
  </sheetData>
  <sheetProtection/>
  <mergeCells count="11">
    <mergeCell ref="A7:E7"/>
    <mergeCell ref="C9:E9"/>
    <mergeCell ref="A4:E4"/>
    <mergeCell ref="A5:E5"/>
    <mergeCell ref="A6:E6"/>
    <mergeCell ref="A13:E13"/>
    <mergeCell ref="A18:C18"/>
    <mergeCell ref="A19:C19"/>
    <mergeCell ref="A20:C20"/>
    <mergeCell ref="B16:D16"/>
    <mergeCell ref="B17:D17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3" r:id="rId1"/>
  <headerFooter>
    <oddHeader>&amp;R&amp;10 7. pielikums
Latvijas būvnormatīvam LBN 501-06
"Būvizmaksu noteikšanas kārtība"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5"/>
  <sheetViews>
    <sheetView showZeros="0" zoomScalePageLayoutView="0" workbookViewId="0" topLeftCell="A1">
      <selection activeCell="N20" sqref="N20"/>
    </sheetView>
  </sheetViews>
  <sheetFormatPr defaultColWidth="9.140625" defaultRowHeight="15"/>
  <cols>
    <col min="1" max="1" width="8.57421875" style="1" customWidth="1"/>
    <col min="2" max="2" width="12.421875" style="1" customWidth="1"/>
    <col min="3" max="3" width="32.57421875" style="1" customWidth="1"/>
    <col min="4" max="4" width="7.8515625" style="1" customWidth="1"/>
    <col min="5" max="5" width="15.7109375" style="1" customWidth="1"/>
    <col min="6" max="9" width="12.57421875" style="1" customWidth="1"/>
    <col min="10" max="10" width="11.57421875" style="1" customWidth="1"/>
    <col min="11" max="16384" width="9.140625" style="1" customWidth="1"/>
  </cols>
  <sheetData>
    <row r="1" ht="15">
      <c r="I1" s="59" t="s">
        <v>342</v>
      </c>
    </row>
    <row r="2" ht="15">
      <c r="I2" s="59" t="s">
        <v>344</v>
      </c>
    </row>
    <row r="3" ht="15">
      <c r="I3" s="59" t="s">
        <v>343</v>
      </c>
    </row>
    <row r="4" spans="1:9" ht="18.75">
      <c r="A4" s="155" t="s">
        <v>345</v>
      </c>
      <c r="B4" s="155"/>
      <c r="C4" s="155"/>
      <c r="D4" s="155"/>
      <c r="E4" s="155"/>
      <c r="F4" s="155"/>
      <c r="G4" s="155"/>
      <c r="H4" s="155"/>
      <c r="I4" s="155"/>
    </row>
    <row r="5" spans="1:9" ht="14.25">
      <c r="A5" s="156" t="s">
        <v>346</v>
      </c>
      <c r="B5" s="156"/>
      <c r="C5" s="156"/>
      <c r="D5" s="156"/>
      <c r="E5" s="156"/>
      <c r="F5" s="156"/>
      <c r="G5" s="156"/>
      <c r="H5" s="156"/>
      <c r="I5" s="156"/>
    </row>
    <row r="6" spans="1:9" ht="15" customHeight="1">
      <c r="A6" s="157" t="s">
        <v>360</v>
      </c>
      <c r="B6" s="157"/>
      <c r="C6" s="157"/>
      <c r="D6" s="157"/>
      <c r="E6" s="157"/>
      <c r="F6" s="157"/>
      <c r="G6" s="157"/>
      <c r="H6" s="157"/>
      <c r="I6" s="157"/>
    </row>
    <row r="7" spans="1:9" ht="15">
      <c r="A7" s="153" t="s">
        <v>348</v>
      </c>
      <c r="B7" s="153"/>
      <c r="C7" s="153"/>
      <c r="D7" s="153"/>
      <c r="E7" s="153"/>
      <c r="F7" s="153"/>
      <c r="G7" s="153"/>
      <c r="H7" s="153"/>
      <c r="I7" s="153"/>
    </row>
    <row r="9" spans="1:9" ht="31.5" customHeight="1">
      <c r="A9" s="3" t="s">
        <v>0</v>
      </c>
      <c r="C9" s="154" t="s">
        <v>361</v>
      </c>
      <c r="D9" s="154"/>
      <c r="E9" s="154"/>
      <c r="F9" s="154"/>
      <c r="G9" s="154"/>
      <c r="H9" s="154"/>
      <c r="I9" s="154"/>
    </row>
    <row r="10" spans="1:9" ht="15" customHeight="1">
      <c r="A10" s="3" t="s">
        <v>4</v>
      </c>
      <c r="C10" s="1" t="s">
        <v>347</v>
      </c>
      <c r="F10" s="32"/>
      <c r="G10" s="32"/>
      <c r="H10" s="32"/>
      <c r="I10" s="32"/>
    </row>
    <row r="11" spans="1:9" ht="15" customHeight="1">
      <c r="A11" s="3" t="s">
        <v>2</v>
      </c>
      <c r="C11" s="80">
        <v>0</v>
      </c>
      <c r="F11" s="32"/>
      <c r="G11" s="32"/>
      <c r="H11" s="32"/>
      <c r="I11" s="32"/>
    </row>
    <row r="12" spans="1:9" ht="14.25">
      <c r="A12" s="3" t="s">
        <v>3</v>
      </c>
      <c r="C12" s="1" t="s">
        <v>349</v>
      </c>
      <c r="F12" s="174"/>
      <c r="G12" s="174"/>
      <c r="H12" s="174"/>
      <c r="I12" s="174"/>
    </row>
    <row r="14" spans="1:11" ht="17.25">
      <c r="A14" s="175" t="s">
        <v>11</v>
      </c>
      <c r="B14" s="175"/>
      <c r="C14" s="175"/>
      <c r="D14" s="175"/>
      <c r="E14" s="175"/>
      <c r="F14" s="175"/>
      <c r="G14" s="175"/>
      <c r="H14" s="175"/>
      <c r="I14" s="175"/>
      <c r="J14" s="54"/>
      <c r="K14" s="54"/>
    </row>
    <row r="15" spans="5:6" ht="14.25">
      <c r="E15" s="2" t="s">
        <v>31</v>
      </c>
      <c r="F15" s="81">
        <f>E30</f>
        <v>0</v>
      </c>
    </row>
    <row r="16" spans="5:6" ht="14.25">
      <c r="E16" s="2" t="s">
        <v>12</v>
      </c>
      <c r="F16" s="82">
        <f>I25</f>
        <v>0</v>
      </c>
    </row>
    <row r="17" spans="5:6" ht="14.25">
      <c r="E17" s="3" t="s">
        <v>350</v>
      </c>
      <c r="F17" s="83"/>
    </row>
    <row r="18" ht="15.75" thickBot="1"/>
    <row r="19" spans="1:10" ht="14.25">
      <c r="A19" s="168" t="s">
        <v>13</v>
      </c>
      <c r="B19" s="170" t="s">
        <v>14</v>
      </c>
      <c r="C19" s="170" t="s">
        <v>15</v>
      </c>
      <c r="D19" s="170"/>
      <c r="E19" s="170" t="s">
        <v>32</v>
      </c>
      <c r="F19" s="170" t="s">
        <v>16</v>
      </c>
      <c r="G19" s="170"/>
      <c r="H19" s="170"/>
      <c r="I19" s="172" t="s">
        <v>17</v>
      </c>
      <c r="J19" s="166" t="s">
        <v>362</v>
      </c>
    </row>
    <row r="20" spans="1:10" ht="56.25" customHeight="1" thickBot="1">
      <c r="A20" s="169"/>
      <c r="B20" s="171"/>
      <c r="C20" s="171"/>
      <c r="D20" s="171"/>
      <c r="E20" s="171"/>
      <c r="F20" s="87" t="s">
        <v>33</v>
      </c>
      <c r="G20" s="87" t="s">
        <v>34</v>
      </c>
      <c r="H20" s="87" t="s">
        <v>35</v>
      </c>
      <c r="I20" s="173"/>
      <c r="J20" s="167"/>
    </row>
    <row r="21" spans="1:10" ht="14.25">
      <c r="A21" s="33">
        <v>1</v>
      </c>
      <c r="B21" s="36">
        <v>1</v>
      </c>
      <c r="C21" s="160" t="s">
        <v>45</v>
      </c>
      <c r="D21" s="161"/>
      <c r="E21" s="34"/>
      <c r="F21" s="34"/>
      <c r="G21" s="34"/>
      <c r="H21" s="34"/>
      <c r="I21" s="35"/>
      <c r="J21" s="85" t="s">
        <v>363</v>
      </c>
    </row>
    <row r="22" spans="1:10" ht="15">
      <c r="A22" s="33">
        <v>2</v>
      </c>
      <c r="B22" s="36">
        <v>2</v>
      </c>
      <c r="C22" s="160" t="s">
        <v>210</v>
      </c>
      <c r="D22" s="161"/>
      <c r="E22" s="34"/>
      <c r="F22" s="34"/>
      <c r="G22" s="34"/>
      <c r="H22" s="34"/>
      <c r="I22" s="35"/>
      <c r="J22" s="85" t="s">
        <v>363</v>
      </c>
    </row>
    <row r="23" spans="1:10" ht="14.25">
      <c r="A23" s="33">
        <v>3</v>
      </c>
      <c r="B23" s="36">
        <v>3</v>
      </c>
      <c r="C23" s="160" t="s">
        <v>211</v>
      </c>
      <c r="D23" s="161"/>
      <c r="E23" s="34"/>
      <c r="F23" s="34"/>
      <c r="G23" s="34"/>
      <c r="H23" s="34"/>
      <c r="I23" s="35"/>
      <c r="J23" s="85" t="s">
        <v>363</v>
      </c>
    </row>
    <row r="24" spans="1:16" ht="15" thickBot="1">
      <c r="A24" s="33">
        <v>4</v>
      </c>
      <c r="B24" s="36">
        <v>4</v>
      </c>
      <c r="C24" s="160" t="s">
        <v>254</v>
      </c>
      <c r="D24" s="161"/>
      <c r="E24" s="34"/>
      <c r="F24" s="34"/>
      <c r="G24" s="34"/>
      <c r="H24" s="34"/>
      <c r="I24" s="35"/>
      <c r="J24" s="85" t="s">
        <v>363</v>
      </c>
      <c r="P24" s="84"/>
    </row>
    <row r="25" spans="1:10" ht="15" thickBot="1">
      <c r="A25" s="162" t="s">
        <v>8</v>
      </c>
      <c r="B25" s="163"/>
      <c r="C25" s="163"/>
      <c r="D25" s="8"/>
      <c r="E25" s="13"/>
      <c r="F25" s="14"/>
      <c r="G25" s="15"/>
      <c r="H25" s="15"/>
      <c r="I25" s="16"/>
      <c r="J25" s="86"/>
    </row>
    <row r="26" spans="1:5" ht="15">
      <c r="A26" s="164" t="s">
        <v>364</v>
      </c>
      <c r="B26" s="165"/>
      <c r="C26" s="165"/>
      <c r="D26" s="10"/>
      <c r="E26" s="17"/>
    </row>
    <row r="27" spans="1:5" ht="14.25">
      <c r="A27" s="158" t="s">
        <v>18</v>
      </c>
      <c r="B27" s="159"/>
      <c r="C27" s="159"/>
      <c r="D27" s="11"/>
      <c r="E27" s="18"/>
    </row>
    <row r="28" spans="1:5" ht="14.25">
      <c r="A28" s="158" t="s">
        <v>365</v>
      </c>
      <c r="B28" s="159"/>
      <c r="C28" s="159"/>
      <c r="D28" s="11"/>
      <c r="E28" s="18"/>
    </row>
    <row r="29" spans="1:5" ht="15" thickBot="1">
      <c r="A29" s="158" t="s">
        <v>366</v>
      </c>
      <c r="B29" s="159"/>
      <c r="C29" s="159"/>
      <c r="D29" s="9">
        <v>0.2359</v>
      </c>
      <c r="E29" s="18"/>
    </row>
    <row r="30" spans="1:5" ht="15" thickBot="1">
      <c r="A30" s="162" t="s">
        <v>9</v>
      </c>
      <c r="B30" s="163"/>
      <c r="C30" s="163"/>
      <c r="D30" s="12"/>
      <c r="E30" s="13"/>
    </row>
    <row r="32" spans="1:3" ht="17.25" customHeight="1">
      <c r="A32" s="65" t="s">
        <v>352</v>
      </c>
      <c r="B32" s="66"/>
      <c r="C32" s="64"/>
    </row>
    <row r="33" spans="1:2" ht="17.25" customHeight="1">
      <c r="A33" s="68"/>
      <c r="B33" s="69" t="s">
        <v>353</v>
      </c>
    </row>
    <row r="34" spans="1:3" ht="14.25">
      <c r="A34" s="65" t="s">
        <v>10</v>
      </c>
      <c r="B34" s="63"/>
      <c r="C34" s="62"/>
    </row>
    <row r="35" spans="1:2" ht="14.25">
      <c r="A35" s="68"/>
      <c r="B35" s="71" t="s">
        <v>359</v>
      </c>
    </row>
  </sheetData>
  <sheetProtection/>
  <mergeCells count="24">
    <mergeCell ref="C9:I9"/>
    <mergeCell ref="J19:J20"/>
    <mergeCell ref="A4:I4"/>
    <mergeCell ref="A5:I5"/>
    <mergeCell ref="A6:I6"/>
    <mergeCell ref="A7:I7"/>
    <mergeCell ref="A19:A20"/>
    <mergeCell ref="B19:B20"/>
    <mergeCell ref="C19:D20"/>
    <mergeCell ref="E19:E20"/>
    <mergeCell ref="F19:H19"/>
    <mergeCell ref="I19:I20"/>
    <mergeCell ref="F12:I12"/>
    <mergeCell ref="A14:I14"/>
    <mergeCell ref="A28:C28"/>
    <mergeCell ref="C21:D21"/>
    <mergeCell ref="A30:C30"/>
    <mergeCell ref="A29:C29"/>
    <mergeCell ref="A25:C25"/>
    <mergeCell ref="A26:C26"/>
    <mergeCell ref="A27:C27"/>
    <mergeCell ref="C22:D22"/>
    <mergeCell ref="C23:D23"/>
    <mergeCell ref="C24:D24"/>
  </mergeCells>
  <printOptions horizontalCentered="1"/>
  <pageMargins left="0.7874015748031497" right="0.5905511811023623" top="0.5905511811023623" bottom="0.3937007874015748" header="0.31496062992125984" footer="0.31496062992125984"/>
  <pageSetup fitToHeight="1" fitToWidth="1" horizontalDpi="600" verticalDpi="600" orientation="landscape" paperSize="9" scale="90" r:id="rId1"/>
  <headerFooter>
    <oddHeader>&amp;R&amp;10 6. pielikums
Latvijas būvnormatīvam LBN 501-06
"Būvizmaksu noteikšanas kārtība"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261"/>
  <sheetViews>
    <sheetView showZeros="0" zoomScale="80" zoomScaleNormal="80" zoomScalePageLayoutView="0" workbookViewId="0" topLeftCell="A1">
      <selection activeCell="Y22" sqref="Y22"/>
    </sheetView>
  </sheetViews>
  <sheetFormatPr defaultColWidth="9.140625" defaultRowHeight="15"/>
  <cols>
    <col min="1" max="1" width="5.57421875" style="1" customWidth="1"/>
    <col min="2" max="2" width="8.8515625" style="1" customWidth="1"/>
    <col min="3" max="3" width="46.8515625" style="1" customWidth="1"/>
    <col min="4" max="4" width="12.00390625" style="1" customWidth="1"/>
    <col min="5" max="5" width="8.7109375" style="1" customWidth="1"/>
    <col min="6" max="6" width="10.28125" style="1" customWidth="1"/>
    <col min="7" max="7" width="9.8515625" style="1" customWidth="1"/>
    <col min="8" max="10" width="10.00390625" style="1" customWidth="1"/>
    <col min="11" max="11" width="11.421875" style="1" customWidth="1"/>
    <col min="12" max="12" width="12.00390625" style="1" customWidth="1"/>
    <col min="13" max="14" width="12.140625" style="1" customWidth="1"/>
    <col min="15" max="15" width="11.8515625" style="1" customWidth="1"/>
    <col min="16" max="16" width="15.00390625" style="3" customWidth="1"/>
    <col min="17" max="16384" width="9.140625" style="1" customWidth="1"/>
  </cols>
  <sheetData>
    <row r="1" ht="15">
      <c r="P1" s="59" t="s">
        <v>342</v>
      </c>
    </row>
    <row r="2" ht="15">
      <c r="P2" s="59" t="s">
        <v>344</v>
      </c>
    </row>
    <row r="3" ht="15">
      <c r="P3" s="59" t="s">
        <v>343</v>
      </c>
    </row>
    <row r="4" spans="1:16" ht="18.75">
      <c r="A4" s="155" t="s">
        <v>345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ht="14.25">
      <c r="A5" s="156" t="s">
        <v>346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7" ht="15" customHeight="1">
      <c r="A6" s="193" t="s">
        <v>361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78"/>
    </row>
    <row r="7" spans="1:19" ht="15">
      <c r="A7" s="153" t="s">
        <v>348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60"/>
      <c r="R7" s="60"/>
      <c r="S7" s="60"/>
    </row>
    <row r="8" spans="11:16" ht="15" customHeight="1">
      <c r="K8" s="19"/>
      <c r="L8" s="28"/>
      <c r="M8" s="28"/>
      <c r="N8" s="28"/>
      <c r="O8" s="28"/>
      <c r="P8" s="49"/>
    </row>
    <row r="9" spans="3:16" ht="15" customHeight="1">
      <c r="C9" s="2" t="s">
        <v>0</v>
      </c>
      <c r="D9" s="154" t="s">
        <v>361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3:4" ht="14.25">
      <c r="C10" s="2" t="s">
        <v>4</v>
      </c>
      <c r="D10" s="1" t="s">
        <v>347</v>
      </c>
    </row>
    <row r="11" spans="3:8" ht="14.25">
      <c r="C11" s="2" t="s">
        <v>2</v>
      </c>
      <c r="D11" s="80">
        <v>0</v>
      </c>
      <c r="E11" s="62"/>
      <c r="F11" s="62"/>
      <c r="G11" s="62"/>
      <c r="H11" s="62"/>
    </row>
    <row r="12" spans="3:4" ht="14.25">
      <c r="C12" s="2" t="s">
        <v>3</v>
      </c>
      <c r="D12" s="1" t="s">
        <v>349</v>
      </c>
    </row>
    <row r="13" ht="5.25" customHeight="1"/>
    <row r="14" spans="1:21" ht="17.25">
      <c r="A14" s="175" t="s">
        <v>212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54"/>
      <c r="R14" s="54"/>
      <c r="S14" s="54"/>
      <c r="T14" s="54"/>
      <c r="U14" s="54"/>
    </row>
    <row r="15" spans="1:22" ht="19.5">
      <c r="A15" s="192" t="s">
        <v>45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55"/>
      <c r="R15" s="55"/>
      <c r="S15" s="55"/>
      <c r="T15" s="55"/>
      <c r="U15" s="55"/>
      <c r="V15" s="55"/>
    </row>
    <row r="16" spans="1:16" ht="14.25">
      <c r="A16" s="3" t="s">
        <v>46</v>
      </c>
      <c r="N16" s="1" t="s">
        <v>350</v>
      </c>
      <c r="P16" s="80"/>
    </row>
    <row r="17" ht="15.75" thickBot="1"/>
    <row r="18" spans="1:16" ht="14.25">
      <c r="A18" s="187" t="s">
        <v>19</v>
      </c>
      <c r="B18" s="176" t="s">
        <v>20</v>
      </c>
      <c r="C18" s="176" t="s">
        <v>21</v>
      </c>
      <c r="D18" s="190" t="s">
        <v>22</v>
      </c>
      <c r="E18" s="190" t="s">
        <v>23</v>
      </c>
      <c r="F18" s="176" t="s">
        <v>24</v>
      </c>
      <c r="G18" s="176"/>
      <c r="H18" s="176"/>
      <c r="I18" s="176"/>
      <c r="J18" s="176"/>
      <c r="K18" s="176"/>
      <c r="L18" s="176" t="s">
        <v>25</v>
      </c>
      <c r="M18" s="176"/>
      <c r="N18" s="176"/>
      <c r="O18" s="176"/>
      <c r="P18" s="177"/>
    </row>
    <row r="19" spans="1:16" ht="72.75" customHeight="1">
      <c r="A19" s="188"/>
      <c r="B19" s="189"/>
      <c r="C19" s="189"/>
      <c r="D19" s="191"/>
      <c r="E19" s="191"/>
      <c r="F19" s="56" t="s">
        <v>26</v>
      </c>
      <c r="G19" s="56" t="s">
        <v>44</v>
      </c>
      <c r="H19" s="56" t="s">
        <v>36</v>
      </c>
      <c r="I19" s="56" t="s">
        <v>37</v>
      </c>
      <c r="J19" s="56" t="s">
        <v>38</v>
      </c>
      <c r="K19" s="56" t="s">
        <v>39</v>
      </c>
      <c r="L19" s="56" t="s">
        <v>27</v>
      </c>
      <c r="M19" s="56" t="s">
        <v>40</v>
      </c>
      <c r="N19" s="56" t="s">
        <v>41</v>
      </c>
      <c r="O19" s="56" t="s">
        <v>42</v>
      </c>
      <c r="P19" s="31" t="s">
        <v>43</v>
      </c>
    </row>
    <row r="20" spans="1:16" ht="15.75" thickBot="1">
      <c r="A20" s="108">
        <v>1</v>
      </c>
      <c r="B20" s="109">
        <v>2</v>
      </c>
      <c r="C20" s="109">
        <v>3</v>
      </c>
      <c r="D20" s="109">
        <v>4</v>
      </c>
      <c r="E20" s="109">
        <v>5</v>
      </c>
      <c r="F20" s="110">
        <v>6</v>
      </c>
      <c r="G20" s="110">
        <v>7</v>
      </c>
      <c r="H20" s="111">
        <v>8</v>
      </c>
      <c r="I20" s="111">
        <v>9</v>
      </c>
      <c r="J20" s="111">
        <v>10</v>
      </c>
      <c r="K20" s="111">
        <v>11</v>
      </c>
      <c r="L20" s="111">
        <v>12</v>
      </c>
      <c r="M20" s="111">
        <v>13</v>
      </c>
      <c r="N20" s="111">
        <v>14</v>
      </c>
      <c r="O20" s="111">
        <v>15</v>
      </c>
      <c r="P20" s="112">
        <v>16</v>
      </c>
    </row>
    <row r="21" spans="1:16" ht="14.25">
      <c r="A21" s="102"/>
      <c r="B21" s="103"/>
      <c r="C21" s="104" t="s">
        <v>367</v>
      </c>
      <c r="D21" s="103"/>
      <c r="E21" s="103"/>
      <c r="F21" s="105"/>
      <c r="G21" s="105"/>
      <c r="H21" s="106"/>
      <c r="I21" s="106"/>
      <c r="J21" s="106"/>
      <c r="K21" s="106"/>
      <c r="L21" s="106"/>
      <c r="M21" s="106"/>
      <c r="N21" s="106"/>
      <c r="O21" s="106"/>
      <c r="P21" s="107"/>
    </row>
    <row r="22" spans="1:16" ht="30" customHeight="1">
      <c r="A22" s="88">
        <v>1</v>
      </c>
      <c r="B22" s="89"/>
      <c r="C22" s="94" t="s">
        <v>47</v>
      </c>
      <c r="D22" s="89" t="s">
        <v>48</v>
      </c>
      <c r="E22" s="95">
        <v>140.5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6" ht="14.25">
      <c r="A23" s="88">
        <v>2</v>
      </c>
      <c r="B23" s="89"/>
      <c r="C23" s="94" t="s">
        <v>50</v>
      </c>
      <c r="D23" s="89" t="s">
        <v>49</v>
      </c>
      <c r="E23" s="95">
        <v>1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6" ht="14.25">
      <c r="A24" s="88">
        <v>3</v>
      </c>
      <c r="B24" s="89"/>
      <c r="C24" s="94" t="s">
        <v>51</v>
      </c>
      <c r="D24" s="89" t="s">
        <v>52</v>
      </c>
      <c r="E24" s="95">
        <v>1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</row>
    <row r="25" spans="1:16" ht="14.25">
      <c r="A25" s="88"/>
      <c r="B25" s="89"/>
      <c r="C25" s="94" t="s">
        <v>53</v>
      </c>
      <c r="D25" s="89" t="s">
        <v>54</v>
      </c>
      <c r="E25" s="95">
        <v>4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6" ht="14.25">
      <c r="A26" s="88">
        <v>4</v>
      </c>
      <c r="B26" s="89"/>
      <c r="C26" s="94" t="s">
        <v>64</v>
      </c>
      <c r="D26" s="89" t="s">
        <v>49</v>
      </c>
      <c r="E26" s="89">
        <v>1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6" ht="14.25">
      <c r="A27" s="88">
        <v>5</v>
      </c>
      <c r="B27" s="89"/>
      <c r="C27" s="94" t="s">
        <v>55</v>
      </c>
      <c r="D27" s="89" t="s">
        <v>54</v>
      </c>
      <c r="E27" s="95">
        <v>4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6" ht="14.25">
      <c r="A28" s="88">
        <v>6</v>
      </c>
      <c r="B28" s="89"/>
      <c r="C28" s="94" t="s">
        <v>56</v>
      </c>
      <c r="D28" s="89" t="s">
        <v>52</v>
      </c>
      <c r="E28" s="95">
        <v>1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6" ht="14.25">
      <c r="A29" s="88">
        <v>7</v>
      </c>
      <c r="B29" s="89"/>
      <c r="C29" s="94" t="s">
        <v>57</v>
      </c>
      <c r="D29" s="89" t="s">
        <v>58</v>
      </c>
      <c r="E29" s="95">
        <v>1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6" ht="14.25">
      <c r="A30" s="88">
        <v>8</v>
      </c>
      <c r="B30" s="89"/>
      <c r="C30" s="94" t="s">
        <v>59</v>
      </c>
      <c r="D30" s="89" t="s">
        <v>49</v>
      </c>
      <c r="E30" s="95">
        <v>3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6" ht="14.25">
      <c r="A31" s="88">
        <v>9</v>
      </c>
      <c r="B31" s="89"/>
      <c r="C31" s="94" t="s">
        <v>63</v>
      </c>
      <c r="D31" s="89" t="s">
        <v>60</v>
      </c>
      <c r="E31" s="89">
        <v>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6" ht="14.25">
      <c r="A32" s="88">
        <v>10</v>
      </c>
      <c r="B32" s="89"/>
      <c r="C32" s="94" t="s">
        <v>61</v>
      </c>
      <c r="D32" s="89" t="s">
        <v>60</v>
      </c>
      <c r="E32" s="89">
        <v>4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14.25">
      <c r="A33" s="88">
        <v>11</v>
      </c>
      <c r="B33" s="89"/>
      <c r="C33" s="94" t="s">
        <v>62</v>
      </c>
      <c r="D33" s="89" t="s">
        <v>60</v>
      </c>
      <c r="E33" s="89">
        <v>4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1:16" ht="14.25">
      <c r="A34" s="88">
        <v>12</v>
      </c>
      <c r="B34" s="89"/>
      <c r="C34" s="94" t="s">
        <v>65</v>
      </c>
      <c r="D34" s="89" t="s">
        <v>54</v>
      </c>
      <c r="E34" s="89">
        <v>4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4.25">
      <c r="A35" s="88"/>
      <c r="B35" s="89"/>
      <c r="C35" s="96" t="s">
        <v>8</v>
      </c>
      <c r="D35" s="89"/>
      <c r="E35" s="89"/>
      <c r="F35" s="91"/>
      <c r="G35" s="91"/>
      <c r="H35" s="92"/>
      <c r="I35" s="92"/>
      <c r="J35" s="92"/>
      <c r="K35" s="92"/>
      <c r="L35" s="92"/>
      <c r="M35" s="97"/>
      <c r="N35" s="97"/>
      <c r="O35" s="97"/>
      <c r="P35" s="98"/>
    </row>
    <row r="36" spans="1:16" ht="14.25">
      <c r="A36" s="88"/>
      <c r="B36" s="89"/>
      <c r="C36" s="90" t="s">
        <v>368</v>
      </c>
      <c r="D36" s="89"/>
      <c r="E36" s="89"/>
      <c r="F36" s="91"/>
      <c r="G36" s="91"/>
      <c r="H36" s="92"/>
      <c r="I36" s="92"/>
      <c r="J36" s="92"/>
      <c r="K36" s="92"/>
      <c r="L36" s="92"/>
      <c r="M36" s="92"/>
      <c r="N36" s="92"/>
      <c r="O36" s="92"/>
      <c r="P36" s="93"/>
    </row>
    <row r="37" spans="1:16" ht="14.25">
      <c r="A37" s="88">
        <v>1</v>
      </c>
      <c r="B37" s="89"/>
      <c r="C37" s="94" t="s">
        <v>72</v>
      </c>
      <c r="D37" s="89" t="s">
        <v>69</v>
      </c>
      <c r="E37" s="95">
        <v>22.5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3"/>
    </row>
    <row r="38" spans="1:16" ht="14.25">
      <c r="A38" s="88">
        <v>2</v>
      </c>
      <c r="B38" s="89"/>
      <c r="C38" s="94" t="s">
        <v>74</v>
      </c>
      <c r="D38" s="89" t="s">
        <v>49</v>
      </c>
      <c r="E38" s="89">
        <v>3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3"/>
    </row>
    <row r="39" spans="1:16" ht="14.25">
      <c r="A39" s="88">
        <v>3</v>
      </c>
      <c r="B39" s="89"/>
      <c r="C39" s="94" t="s">
        <v>100</v>
      </c>
      <c r="D39" s="89" t="s">
        <v>49</v>
      </c>
      <c r="E39" s="95">
        <v>3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3"/>
    </row>
    <row r="40" spans="1:16" ht="14.25">
      <c r="A40" s="88">
        <v>4</v>
      </c>
      <c r="B40" s="89"/>
      <c r="C40" s="94" t="s">
        <v>105</v>
      </c>
      <c r="D40" s="89" t="s">
        <v>48</v>
      </c>
      <c r="E40" s="95">
        <v>125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/>
    </row>
    <row r="41" spans="1:16" ht="14.25">
      <c r="A41" s="88">
        <v>5</v>
      </c>
      <c r="B41" s="89"/>
      <c r="C41" s="94" t="s">
        <v>102</v>
      </c>
      <c r="D41" s="89" t="s">
        <v>49</v>
      </c>
      <c r="E41" s="95">
        <v>1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3"/>
    </row>
    <row r="42" spans="1:16" ht="14.25">
      <c r="A42" s="88">
        <v>6</v>
      </c>
      <c r="B42" s="89"/>
      <c r="C42" s="94" t="s">
        <v>154</v>
      </c>
      <c r="D42" s="89" t="s">
        <v>69</v>
      </c>
      <c r="E42" s="89">
        <v>114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3"/>
    </row>
    <row r="43" spans="1:16" ht="14.25">
      <c r="A43" s="88">
        <v>7</v>
      </c>
      <c r="B43" s="89"/>
      <c r="C43" s="94" t="s">
        <v>156</v>
      </c>
      <c r="D43" s="89" t="s">
        <v>69</v>
      </c>
      <c r="E43" s="89">
        <v>114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3"/>
    </row>
    <row r="44" spans="1:16" ht="14.25">
      <c r="A44" s="88">
        <v>8</v>
      </c>
      <c r="B44" s="89"/>
      <c r="C44" s="94" t="s">
        <v>163</v>
      </c>
      <c r="D44" s="89" t="s">
        <v>69</v>
      </c>
      <c r="E44" s="89">
        <v>35.4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3"/>
    </row>
    <row r="45" spans="1:16" ht="14.25">
      <c r="A45" s="88">
        <v>9</v>
      </c>
      <c r="B45" s="89"/>
      <c r="C45" s="94" t="s">
        <v>244</v>
      </c>
      <c r="D45" s="89" t="s">
        <v>49</v>
      </c>
      <c r="E45" s="89">
        <v>49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3"/>
    </row>
    <row r="46" spans="1:16" ht="14.25">
      <c r="A46" s="88">
        <v>10</v>
      </c>
      <c r="B46" s="89"/>
      <c r="C46" s="94" t="s">
        <v>335</v>
      </c>
      <c r="D46" s="89" t="s">
        <v>69</v>
      </c>
      <c r="E46" s="89">
        <v>54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28.5">
      <c r="A47" s="88">
        <v>11</v>
      </c>
      <c r="B47" s="89"/>
      <c r="C47" s="94" t="s">
        <v>301</v>
      </c>
      <c r="D47" s="89" t="s">
        <v>49</v>
      </c>
      <c r="E47" s="95">
        <v>1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</row>
    <row r="48" spans="1:16" ht="14.25">
      <c r="A48" s="88"/>
      <c r="B48" s="89"/>
      <c r="C48" s="96" t="s">
        <v>8</v>
      </c>
      <c r="D48" s="89"/>
      <c r="E48" s="89"/>
      <c r="F48" s="91"/>
      <c r="G48" s="91"/>
      <c r="H48" s="92"/>
      <c r="I48" s="92"/>
      <c r="J48" s="92"/>
      <c r="K48" s="92"/>
      <c r="L48" s="92"/>
      <c r="M48" s="97"/>
      <c r="N48" s="97"/>
      <c r="O48" s="97"/>
      <c r="P48" s="98"/>
    </row>
    <row r="49" spans="1:16" ht="14.25">
      <c r="A49" s="88"/>
      <c r="B49" s="89"/>
      <c r="C49" s="90" t="s">
        <v>369</v>
      </c>
      <c r="D49" s="89"/>
      <c r="E49" s="95"/>
      <c r="F49" s="91"/>
      <c r="G49" s="91"/>
      <c r="H49" s="92"/>
      <c r="I49" s="92"/>
      <c r="J49" s="92"/>
      <c r="K49" s="92"/>
      <c r="L49" s="92"/>
      <c r="M49" s="92"/>
      <c r="N49" s="92"/>
      <c r="O49" s="92"/>
      <c r="P49" s="93"/>
    </row>
    <row r="50" spans="1:20" ht="14.25">
      <c r="A50" s="88">
        <v>1</v>
      </c>
      <c r="B50" s="89"/>
      <c r="C50" s="94" t="s">
        <v>111</v>
      </c>
      <c r="D50" s="89" t="s">
        <v>73</v>
      </c>
      <c r="E50" s="95">
        <v>80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46"/>
      <c r="R50" s="45"/>
      <c r="S50" s="45"/>
      <c r="T50" s="45"/>
    </row>
    <row r="51" spans="1:17" ht="14.25">
      <c r="A51" s="88">
        <v>2</v>
      </c>
      <c r="B51" s="89"/>
      <c r="C51" s="94" t="s">
        <v>112</v>
      </c>
      <c r="D51" s="89" t="s">
        <v>69</v>
      </c>
      <c r="E51" s="95">
        <v>165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3"/>
      <c r="Q51" s="46"/>
    </row>
    <row r="52" spans="1:17" ht="14.25">
      <c r="A52" s="88">
        <v>3</v>
      </c>
      <c r="B52" s="89"/>
      <c r="C52" s="94" t="s">
        <v>113</v>
      </c>
      <c r="D52" s="89" t="s">
        <v>69</v>
      </c>
      <c r="E52" s="95">
        <v>203.7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46"/>
    </row>
    <row r="53" spans="1:17" ht="14.25">
      <c r="A53" s="88"/>
      <c r="B53" s="89"/>
      <c r="C53" s="94" t="s">
        <v>114</v>
      </c>
      <c r="D53" s="89" t="s">
        <v>80</v>
      </c>
      <c r="E53" s="95">
        <f>2*E52</f>
        <v>407.4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3"/>
      <c r="Q53" s="46"/>
    </row>
    <row r="54" spans="1:17" ht="14.25">
      <c r="A54" s="88">
        <v>4</v>
      </c>
      <c r="B54" s="89"/>
      <c r="C54" s="94" t="s">
        <v>115</v>
      </c>
      <c r="D54" s="89" t="s">
        <v>69</v>
      </c>
      <c r="E54" s="95">
        <v>165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46"/>
    </row>
    <row r="55" spans="1:17" ht="28.5">
      <c r="A55" s="88"/>
      <c r="B55" s="89"/>
      <c r="C55" s="94" t="s">
        <v>320</v>
      </c>
      <c r="D55" s="89" t="s">
        <v>69</v>
      </c>
      <c r="E55" s="95">
        <f>1.04*E54</f>
        <v>171.6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3"/>
      <c r="Q55" s="46"/>
    </row>
    <row r="56" spans="1:17" ht="14.25">
      <c r="A56" s="88"/>
      <c r="B56" s="89"/>
      <c r="C56" s="94" t="s">
        <v>95</v>
      </c>
      <c r="D56" s="89" t="s">
        <v>80</v>
      </c>
      <c r="E56" s="95">
        <f>4*E54</f>
        <v>660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46"/>
    </row>
    <row r="57" spans="1:17" ht="14.25">
      <c r="A57" s="88"/>
      <c r="B57" s="89"/>
      <c r="C57" s="94" t="s">
        <v>96</v>
      </c>
      <c r="D57" s="89" t="s">
        <v>58</v>
      </c>
      <c r="E57" s="95">
        <f>4*E54</f>
        <v>660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3"/>
      <c r="Q57" s="46"/>
    </row>
    <row r="58" spans="1:17" ht="14.25">
      <c r="A58" s="88">
        <v>5</v>
      </c>
      <c r="B58" s="89"/>
      <c r="C58" s="94" t="s">
        <v>132</v>
      </c>
      <c r="D58" s="89" t="s">
        <v>69</v>
      </c>
      <c r="E58" s="95">
        <v>78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3"/>
      <c r="Q58" s="46"/>
    </row>
    <row r="59" spans="1:17" ht="14.25">
      <c r="A59" s="88"/>
      <c r="B59" s="89"/>
      <c r="C59" s="94" t="s">
        <v>142</v>
      </c>
      <c r="D59" s="89" t="s">
        <v>69</v>
      </c>
      <c r="E59" s="95">
        <f>1.04*2*E58</f>
        <v>162.24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3"/>
      <c r="Q59" s="46"/>
    </row>
    <row r="60" spans="1:17" ht="14.25">
      <c r="A60" s="88"/>
      <c r="B60" s="89"/>
      <c r="C60" s="94" t="s">
        <v>95</v>
      </c>
      <c r="D60" s="89" t="s">
        <v>80</v>
      </c>
      <c r="E60" s="95">
        <f>6*E58</f>
        <v>468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3"/>
      <c r="Q60" s="46"/>
    </row>
    <row r="61" spans="1:17" ht="14.25">
      <c r="A61" s="88">
        <v>6</v>
      </c>
      <c r="B61" s="89"/>
      <c r="C61" s="94" t="s">
        <v>116</v>
      </c>
      <c r="D61" s="89" t="s">
        <v>69</v>
      </c>
      <c r="E61" s="95">
        <v>78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3"/>
      <c r="Q61" s="46"/>
    </row>
    <row r="62" spans="1:17" ht="14.25">
      <c r="A62" s="88"/>
      <c r="B62" s="89"/>
      <c r="C62" s="94" t="s">
        <v>133</v>
      </c>
      <c r="D62" s="89" t="s">
        <v>80</v>
      </c>
      <c r="E62" s="95">
        <f>3.5*E61</f>
        <v>273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3"/>
      <c r="Q62" s="46"/>
    </row>
    <row r="63" spans="1:17" ht="14.25">
      <c r="A63" s="88">
        <v>7</v>
      </c>
      <c r="B63" s="89"/>
      <c r="C63" s="94" t="s">
        <v>117</v>
      </c>
      <c r="D63" s="89" t="s">
        <v>69</v>
      </c>
      <c r="E63" s="95">
        <v>78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3"/>
      <c r="Q63" s="46"/>
    </row>
    <row r="64" spans="1:17" ht="14.25">
      <c r="A64" s="88"/>
      <c r="B64" s="89"/>
      <c r="C64" s="94" t="s">
        <v>91</v>
      </c>
      <c r="D64" s="89" t="s">
        <v>85</v>
      </c>
      <c r="E64" s="95">
        <f>0.15*E63</f>
        <v>11.7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3"/>
      <c r="Q64" s="46"/>
    </row>
    <row r="65" spans="1:17" ht="14.25">
      <c r="A65" s="88">
        <v>8</v>
      </c>
      <c r="B65" s="89"/>
      <c r="C65" s="94" t="s">
        <v>118</v>
      </c>
      <c r="D65" s="89" t="s">
        <v>69</v>
      </c>
      <c r="E65" s="95">
        <v>78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3"/>
      <c r="Q65" s="46"/>
    </row>
    <row r="66" spans="1:17" ht="14.25">
      <c r="A66" s="88"/>
      <c r="B66" s="89"/>
      <c r="C66" s="94" t="s">
        <v>326</v>
      </c>
      <c r="D66" s="89" t="s">
        <v>85</v>
      </c>
      <c r="E66" s="95">
        <f>0.5*E65</f>
        <v>39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3"/>
      <c r="Q66" s="46"/>
    </row>
    <row r="67" spans="1:17" ht="14.25">
      <c r="A67" s="88">
        <v>9</v>
      </c>
      <c r="B67" s="89"/>
      <c r="C67" s="94" t="s">
        <v>119</v>
      </c>
      <c r="D67" s="89" t="s">
        <v>69</v>
      </c>
      <c r="E67" s="95">
        <v>97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3"/>
      <c r="Q67" s="46"/>
    </row>
    <row r="68" spans="1:17" ht="14.25">
      <c r="A68" s="88"/>
      <c r="B68" s="89"/>
      <c r="C68" s="94" t="s">
        <v>120</v>
      </c>
      <c r="D68" s="89" t="s">
        <v>69</v>
      </c>
      <c r="E68" s="95">
        <f>E67*1.05</f>
        <v>101.85000000000001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3"/>
      <c r="Q68" s="46"/>
    </row>
    <row r="69" spans="1:17" ht="14.25">
      <c r="A69" s="88">
        <v>10</v>
      </c>
      <c r="B69" s="89"/>
      <c r="C69" s="94" t="s">
        <v>121</v>
      </c>
      <c r="D69" s="89" t="s">
        <v>73</v>
      </c>
      <c r="E69" s="95">
        <v>80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3"/>
      <c r="Q69" s="46"/>
    </row>
    <row r="70" spans="1:17" ht="14.25">
      <c r="A70" s="88">
        <v>11</v>
      </c>
      <c r="B70" s="89"/>
      <c r="C70" s="94" t="s">
        <v>122</v>
      </c>
      <c r="D70" s="89" t="s">
        <v>73</v>
      </c>
      <c r="E70" s="95">
        <v>70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3"/>
      <c r="Q70" s="46"/>
    </row>
    <row r="71" spans="1:17" ht="14.25">
      <c r="A71" s="88"/>
      <c r="B71" s="89"/>
      <c r="C71" s="94" t="s">
        <v>123</v>
      </c>
      <c r="D71" s="89" t="s">
        <v>73</v>
      </c>
      <c r="E71" s="95">
        <f>E70*1.01</f>
        <v>70.7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3"/>
      <c r="Q71" s="46"/>
    </row>
    <row r="72" spans="1:17" ht="14.25">
      <c r="A72" s="88">
        <v>12</v>
      </c>
      <c r="B72" s="89"/>
      <c r="C72" s="94" t="s">
        <v>124</v>
      </c>
      <c r="D72" s="89" t="s">
        <v>69</v>
      </c>
      <c r="E72" s="95">
        <v>67.9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3"/>
      <c r="Q72" s="46"/>
    </row>
    <row r="73" spans="1:17" ht="14.25">
      <c r="A73" s="88"/>
      <c r="B73" s="89"/>
      <c r="C73" s="94" t="s">
        <v>125</v>
      </c>
      <c r="D73" s="89" t="s">
        <v>73</v>
      </c>
      <c r="E73" s="95">
        <f>E72*0.08*1.05</f>
        <v>5.703600000000001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3"/>
      <c r="Q73" s="46"/>
    </row>
    <row r="74" spans="1:17" ht="28.5">
      <c r="A74" s="88">
        <v>13</v>
      </c>
      <c r="B74" s="89"/>
      <c r="C74" s="94" t="s">
        <v>126</v>
      </c>
      <c r="D74" s="89" t="s">
        <v>69</v>
      </c>
      <c r="E74" s="95">
        <v>67.9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3"/>
      <c r="Q74" s="46"/>
    </row>
    <row r="75" spans="1:17" ht="14.25">
      <c r="A75" s="88"/>
      <c r="B75" s="89"/>
      <c r="C75" s="94" t="s">
        <v>127</v>
      </c>
      <c r="D75" s="89" t="s">
        <v>73</v>
      </c>
      <c r="E75" s="95">
        <f>E74*0.05*1.05</f>
        <v>3.5647500000000005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3"/>
      <c r="Q75" s="46"/>
    </row>
    <row r="76" spans="1:17" ht="14.25">
      <c r="A76" s="88">
        <v>14</v>
      </c>
      <c r="B76" s="89"/>
      <c r="C76" s="94" t="s">
        <v>128</v>
      </c>
      <c r="D76" s="89" t="s">
        <v>69</v>
      </c>
      <c r="E76" s="95">
        <f>97*0.7</f>
        <v>67.89999999999999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3"/>
      <c r="Q76" s="46"/>
    </row>
    <row r="77" spans="1:17" ht="14.25">
      <c r="A77" s="88"/>
      <c r="B77" s="89"/>
      <c r="C77" s="94" t="s">
        <v>129</v>
      </c>
      <c r="D77" s="89" t="s">
        <v>69</v>
      </c>
      <c r="E77" s="95">
        <f>E76*1.05</f>
        <v>71.29499999999999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46"/>
    </row>
    <row r="78" spans="1:17" ht="14.25">
      <c r="A78" s="88"/>
      <c r="B78" s="89"/>
      <c r="C78" s="94" t="s">
        <v>130</v>
      </c>
      <c r="D78" s="89" t="s">
        <v>73</v>
      </c>
      <c r="E78" s="95">
        <v>5.2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3"/>
      <c r="Q78" s="46"/>
    </row>
    <row r="79" spans="1:17" ht="14.25">
      <c r="A79" s="88"/>
      <c r="B79" s="89"/>
      <c r="C79" s="94" t="s">
        <v>131</v>
      </c>
      <c r="D79" s="89" t="s">
        <v>48</v>
      </c>
      <c r="E79" s="95">
        <v>97</v>
      </c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3"/>
      <c r="Q79" s="46"/>
    </row>
    <row r="80" spans="1:17" ht="28.5">
      <c r="A80" s="88">
        <v>15</v>
      </c>
      <c r="B80" s="89"/>
      <c r="C80" s="94" t="s">
        <v>152</v>
      </c>
      <c r="D80" s="89" t="s">
        <v>69</v>
      </c>
      <c r="E80" s="95">
        <f>70</f>
        <v>70</v>
      </c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3"/>
      <c r="Q80" s="46"/>
    </row>
    <row r="81" spans="1:16" ht="14.25">
      <c r="A81" s="88"/>
      <c r="B81" s="89"/>
      <c r="C81" s="96" t="s">
        <v>8</v>
      </c>
      <c r="D81" s="89"/>
      <c r="E81" s="89"/>
      <c r="F81" s="91"/>
      <c r="G81" s="91"/>
      <c r="H81" s="92"/>
      <c r="I81" s="92"/>
      <c r="J81" s="92"/>
      <c r="K81" s="92"/>
      <c r="L81" s="92"/>
      <c r="M81" s="97"/>
      <c r="N81" s="97"/>
      <c r="O81" s="97"/>
      <c r="P81" s="98"/>
    </row>
    <row r="82" spans="1:16" ht="15" customHeight="1">
      <c r="A82" s="88"/>
      <c r="B82" s="89"/>
      <c r="C82" s="90" t="s">
        <v>370</v>
      </c>
      <c r="D82" s="89"/>
      <c r="E82" s="89"/>
      <c r="F82" s="91"/>
      <c r="G82" s="91"/>
      <c r="H82" s="92"/>
      <c r="I82" s="92"/>
      <c r="J82" s="92"/>
      <c r="K82" s="92"/>
      <c r="L82" s="92"/>
      <c r="M82" s="92"/>
      <c r="N82" s="92"/>
      <c r="O82" s="92"/>
      <c r="P82" s="93"/>
    </row>
    <row r="83" spans="1:16" ht="15" customHeight="1">
      <c r="A83" s="88">
        <v>1</v>
      </c>
      <c r="B83" s="89"/>
      <c r="C83" s="94" t="s">
        <v>134</v>
      </c>
      <c r="D83" s="89" t="s">
        <v>69</v>
      </c>
      <c r="E83" s="95">
        <v>1650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3"/>
    </row>
    <row r="84" spans="1:16" ht="15" customHeight="1">
      <c r="A84" s="88"/>
      <c r="B84" s="89"/>
      <c r="C84" s="94" t="s">
        <v>135</v>
      </c>
      <c r="D84" s="89" t="s">
        <v>69</v>
      </c>
      <c r="E84" s="95">
        <f>E83</f>
        <v>1650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3"/>
    </row>
    <row r="85" spans="1:16" ht="15" customHeight="1">
      <c r="A85" s="88">
        <v>2</v>
      </c>
      <c r="B85" s="89"/>
      <c r="C85" s="94" t="s">
        <v>136</v>
      </c>
      <c r="D85" s="89" t="s">
        <v>69</v>
      </c>
      <c r="E85" s="95">
        <v>1650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3"/>
    </row>
    <row r="86" spans="1:16" ht="14.25">
      <c r="A86" s="99">
        <v>3</v>
      </c>
      <c r="B86" s="95"/>
      <c r="C86" s="100" t="s">
        <v>251</v>
      </c>
      <c r="D86" s="95" t="s">
        <v>69</v>
      </c>
      <c r="E86" s="95">
        <v>1405</v>
      </c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3"/>
    </row>
    <row r="87" spans="1:16" ht="33.75" customHeight="1">
      <c r="A87" s="88">
        <v>4</v>
      </c>
      <c r="B87" s="89"/>
      <c r="C87" s="94" t="s">
        <v>146</v>
      </c>
      <c r="D87" s="89" t="s">
        <v>69</v>
      </c>
      <c r="E87" s="95">
        <v>893</v>
      </c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3"/>
    </row>
    <row r="88" spans="1:16" ht="14.25">
      <c r="A88" s="88"/>
      <c r="B88" s="89"/>
      <c r="C88" s="94" t="s">
        <v>321</v>
      </c>
      <c r="D88" s="89" t="s">
        <v>69</v>
      </c>
      <c r="E88" s="95">
        <f>1.04*E87</f>
        <v>928.72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3"/>
    </row>
    <row r="89" spans="1:16" ht="15" customHeight="1">
      <c r="A89" s="88"/>
      <c r="B89" s="89"/>
      <c r="C89" s="94" t="s">
        <v>95</v>
      </c>
      <c r="D89" s="89" t="s">
        <v>80</v>
      </c>
      <c r="E89" s="95">
        <f>4*E87</f>
        <v>3572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3"/>
    </row>
    <row r="90" spans="1:16" ht="15" customHeight="1">
      <c r="A90" s="88"/>
      <c r="B90" s="89"/>
      <c r="C90" s="94" t="s">
        <v>96</v>
      </c>
      <c r="D90" s="89" t="s">
        <v>58</v>
      </c>
      <c r="E90" s="95">
        <f>4*E87</f>
        <v>3572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3"/>
    </row>
    <row r="91" spans="1:16" ht="15" customHeight="1">
      <c r="A91" s="88"/>
      <c r="B91" s="89"/>
      <c r="C91" s="94" t="s">
        <v>137</v>
      </c>
      <c r="D91" s="89" t="s">
        <v>48</v>
      </c>
      <c r="E91" s="95">
        <v>151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3"/>
    </row>
    <row r="92" spans="1:16" ht="28.5">
      <c r="A92" s="88">
        <v>5</v>
      </c>
      <c r="B92" s="89"/>
      <c r="C92" s="100" t="s">
        <v>338</v>
      </c>
      <c r="D92" s="95" t="s">
        <v>69</v>
      </c>
      <c r="E92" s="95">
        <v>54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3"/>
    </row>
    <row r="93" spans="1:16" ht="14.25">
      <c r="A93" s="88"/>
      <c r="B93" s="89"/>
      <c r="C93" s="100" t="s">
        <v>321</v>
      </c>
      <c r="D93" s="95" t="s">
        <v>69</v>
      </c>
      <c r="E93" s="95">
        <f>1.04*E92</f>
        <v>56.160000000000004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3"/>
    </row>
    <row r="94" spans="1:16" ht="15" customHeight="1">
      <c r="A94" s="88"/>
      <c r="B94" s="89"/>
      <c r="C94" s="100" t="s">
        <v>95</v>
      </c>
      <c r="D94" s="95" t="s">
        <v>80</v>
      </c>
      <c r="E94" s="95">
        <f>4*E92</f>
        <v>216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3"/>
    </row>
    <row r="95" spans="1:16" ht="15" customHeight="1">
      <c r="A95" s="88"/>
      <c r="B95" s="89"/>
      <c r="C95" s="100" t="s">
        <v>96</v>
      </c>
      <c r="D95" s="95" t="s">
        <v>58</v>
      </c>
      <c r="E95" s="95">
        <f>4*E92</f>
        <v>216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3"/>
    </row>
    <row r="96" spans="1:16" ht="28.5">
      <c r="A96" s="88">
        <v>6</v>
      </c>
      <c r="B96" s="89"/>
      <c r="C96" s="94" t="s">
        <v>329</v>
      </c>
      <c r="D96" s="89" t="s">
        <v>69</v>
      </c>
      <c r="E96" s="95">
        <v>303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3"/>
    </row>
    <row r="97" spans="1:16" ht="14.25">
      <c r="A97" s="88"/>
      <c r="B97" s="89"/>
      <c r="C97" s="94" t="s">
        <v>321</v>
      </c>
      <c r="D97" s="89" t="s">
        <v>69</v>
      </c>
      <c r="E97" s="95">
        <f>1.04*E96</f>
        <v>315.12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3"/>
    </row>
    <row r="98" spans="1:16" ht="15" customHeight="1">
      <c r="A98" s="88"/>
      <c r="B98" s="89"/>
      <c r="C98" s="94" t="s">
        <v>95</v>
      </c>
      <c r="D98" s="89" t="s">
        <v>80</v>
      </c>
      <c r="E98" s="95">
        <f>4*E96</f>
        <v>1212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3"/>
    </row>
    <row r="99" spans="1:16" ht="15" customHeight="1">
      <c r="A99" s="88"/>
      <c r="B99" s="89"/>
      <c r="C99" s="94" t="s">
        <v>96</v>
      </c>
      <c r="D99" s="89" t="s">
        <v>58</v>
      </c>
      <c r="E99" s="95">
        <f>4*E96</f>
        <v>1212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3"/>
    </row>
    <row r="100" spans="1:16" ht="15" customHeight="1">
      <c r="A100" s="88"/>
      <c r="B100" s="89"/>
      <c r="C100" s="94" t="s">
        <v>137</v>
      </c>
      <c r="D100" s="89" t="s">
        <v>48</v>
      </c>
      <c r="E100" s="95">
        <v>19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3"/>
    </row>
    <row r="101" spans="1:16" ht="28.5">
      <c r="A101" s="88">
        <v>7</v>
      </c>
      <c r="B101" s="89"/>
      <c r="C101" s="94" t="s">
        <v>328</v>
      </c>
      <c r="D101" s="89" t="s">
        <v>69</v>
      </c>
      <c r="E101" s="95">
        <v>155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3"/>
    </row>
    <row r="102" spans="1:16" ht="14.25">
      <c r="A102" s="88"/>
      <c r="B102" s="89"/>
      <c r="C102" s="94" t="s">
        <v>322</v>
      </c>
      <c r="D102" s="89" t="s">
        <v>69</v>
      </c>
      <c r="E102" s="95">
        <f>1.04*E101</f>
        <v>161.20000000000002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3"/>
    </row>
    <row r="103" spans="1:16" ht="15" customHeight="1">
      <c r="A103" s="88"/>
      <c r="B103" s="89"/>
      <c r="C103" s="94" t="s">
        <v>95</v>
      </c>
      <c r="D103" s="89" t="s">
        <v>80</v>
      </c>
      <c r="E103" s="95">
        <f>4*E101</f>
        <v>620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3"/>
    </row>
    <row r="104" spans="1:16" ht="15" customHeight="1">
      <c r="A104" s="88"/>
      <c r="B104" s="89"/>
      <c r="C104" s="94" t="s">
        <v>96</v>
      </c>
      <c r="D104" s="89" t="s">
        <v>58</v>
      </c>
      <c r="E104" s="95">
        <f>4*E101</f>
        <v>620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3"/>
    </row>
    <row r="105" spans="1:16" ht="42.75">
      <c r="A105" s="88">
        <v>8</v>
      </c>
      <c r="B105" s="89"/>
      <c r="C105" s="94" t="s">
        <v>147</v>
      </c>
      <c r="D105" s="89" t="s">
        <v>69</v>
      </c>
      <c r="E105" s="95">
        <v>1405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3"/>
    </row>
    <row r="106" spans="1:16" ht="15" customHeight="1">
      <c r="A106" s="88"/>
      <c r="B106" s="89"/>
      <c r="C106" s="94" t="s">
        <v>250</v>
      </c>
      <c r="D106" s="89" t="s">
        <v>69</v>
      </c>
      <c r="E106" s="95">
        <f>E105*1.05</f>
        <v>1475.25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3"/>
    </row>
    <row r="107" spans="1:16" ht="15" customHeight="1">
      <c r="A107" s="88"/>
      <c r="B107" s="89"/>
      <c r="C107" s="94" t="s">
        <v>95</v>
      </c>
      <c r="D107" s="89" t="s">
        <v>80</v>
      </c>
      <c r="E107" s="95">
        <f>4*E105</f>
        <v>5620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3"/>
    </row>
    <row r="108" spans="1:16" ht="15" customHeight="1">
      <c r="A108" s="88">
        <v>9</v>
      </c>
      <c r="B108" s="89"/>
      <c r="C108" s="94" t="s">
        <v>138</v>
      </c>
      <c r="D108" s="89" t="s">
        <v>69</v>
      </c>
      <c r="E108" s="95">
        <v>1405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3"/>
    </row>
    <row r="109" spans="1:16" ht="15" customHeight="1">
      <c r="A109" s="88"/>
      <c r="B109" s="89"/>
      <c r="C109" s="94" t="s">
        <v>90</v>
      </c>
      <c r="D109" s="89" t="s">
        <v>80</v>
      </c>
      <c r="E109" s="95">
        <f>3.5*E108</f>
        <v>4917.5</v>
      </c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3"/>
    </row>
    <row r="110" spans="1:16" ht="15" customHeight="1">
      <c r="A110" s="88">
        <v>10</v>
      </c>
      <c r="B110" s="89"/>
      <c r="C110" s="94" t="s">
        <v>139</v>
      </c>
      <c r="D110" s="89" t="s">
        <v>69</v>
      </c>
      <c r="E110" s="95">
        <v>1405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3"/>
    </row>
    <row r="111" spans="1:16" ht="15" customHeight="1">
      <c r="A111" s="88"/>
      <c r="B111" s="89"/>
      <c r="C111" s="94" t="s">
        <v>91</v>
      </c>
      <c r="D111" s="89" t="s">
        <v>85</v>
      </c>
      <c r="E111" s="95">
        <f>0.15*E110</f>
        <v>210.75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3"/>
    </row>
    <row r="112" spans="1:16" ht="15" customHeight="1">
      <c r="A112" s="88">
        <v>11</v>
      </c>
      <c r="B112" s="89"/>
      <c r="C112" s="94" t="s">
        <v>140</v>
      </c>
      <c r="D112" s="89" t="s">
        <v>69</v>
      </c>
      <c r="E112" s="95">
        <v>1405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3"/>
    </row>
    <row r="113" spans="1:16" ht="15" customHeight="1">
      <c r="A113" s="88"/>
      <c r="B113" s="89"/>
      <c r="C113" s="94" t="s">
        <v>326</v>
      </c>
      <c r="D113" s="89" t="s">
        <v>85</v>
      </c>
      <c r="E113" s="95">
        <f>0.5*E112</f>
        <v>702.5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3"/>
    </row>
    <row r="114" spans="1:16" ht="14.25">
      <c r="A114" s="88"/>
      <c r="B114" s="89"/>
      <c r="C114" s="90" t="s">
        <v>371</v>
      </c>
      <c r="D114" s="89"/>
      <c r="E114" s="89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3"/>
    </row>
    <row r="115" spans="1:16" ht="14.25">
      <c r="A115" s="88">
        <v>1</v>
      </c>
      <c r="B115" s="89"/>
      <c r="C115" s="94" t="s">
        <v>302</v>
      </c>
      <c r="D115" s="89" t="s">
        <v>48</v>
      </c>
      <c r="E115" s="95">
        <v>780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3"/>
    </row>
    <row r="116" spans="1:16" ht="28.5">
      <c r="A116" s="88"/>
      <c r="B116" s="89"/>
      <c r="C116" s="94" t="s">
        <v>323</v>
      </c>
      <c r="D116" s="89" t="s">
        <v>48</v>
      </c>
      <c r="E116" s="95">
        <f>1.04*E115</f>
        <v>811.2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3"/>
    </row>
    <row r="117" spans="1:16" ht="14.25">
      <c r="A117" s="88"/>
      <c r="B117" s="89"/>
      <c r="C117" s="94" t="s">
        <v>95</v>
      </c>
      <c r="D117" s="89" t="s">
        <v>80</v>
      </c>
      <c r="E117" s="95">
        <f>4*E115*0.3</f>
        <v>936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3"/>
    </row>
    <row r="118" spans="1:16" ht="14.25">
      <c r="A118" s="88"/>
      <c r="B118" s="89"/>
      <c r="C118" s="94" t="s">
        <v>96</v>
      </c>
      <c r="D118" s="89" t="s">
        <v>58</v>
      </c>
      <c r="E118" s="95">
        <f>4*E115*0.3</f>
        <v>936</v>
      </c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3"/>
    </row>
    <row r="119" spans="1:16" ht="14.25">
      <c r="A119" s="88">
        <v>2</v>
      </c>
      <c r="B119" s="89"/>
      <c r="C119" s="94" t="s">
        <v>141</v>
      </c>
      <c r="D119" s="89" t="s">
        <v>69</v>
      </c>
      <c r="E119" s="95">
        <v>195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3"/>
    </row>
    <row r="120" spans="1:16" ht="14.25">
      <c r="A120" s="88"/>
      <c r="B120" s="89"/>
      <c r="C120" s="94" t="s">
        <v>142</v>
      </c>
      <c r="D120" s="89" t="s">
        <v>69</v>
      </c>
      <c r="E120" s="95">
        <f>E119*1.05</f>
        <v>204.75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3"/>
    </row>
    <row r="121" spans="1:16" ht="14.25">
      <c r="A121" s="88"/>
      <c r="B121" s="89"/>
      <c r="C121" s="94" t="s">
        <v>95</v>
      </c>
      <c r="D121" s="89" t="s">
        <v>80</v>
      </c>
      <c r="E121" s="95">
        <f>4*E119</f>
        <v>780</v>
      </c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3"/>
    </row>
    <row r="122" spans="1:16" ht="14.25">
      <c r="A122" s="88">
        <v>3</v>
      </c>
      <c r="B122" s="89"/>
      <c r="C122" s="94" t="s">
        <v>143</v>
      </c>
      <c r="D122" s="89" t="s">
        <v>69</v>
      </c>
      <c r="E122" s="95">
        <v>195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3"/>
    </row>
    <row r="123" spans="1:16" ht="14.25">
      <c r="A123" s="88"/>
      <c r="B123" s="89"/>
      <c r="C123" s="94" t="s">
        <v>90</v>
      </c>
      <c r="D123" s="89" t="s">
        <v>80</v>
      </c>
      <c r="E123" s="95">
        <f>3.5*E122</f>
        <v>682.5</v>
      </c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3"/>
    </row>
    <row r="124" spans="1:16" ht="14.25">
      <c r="A124" s="88">
        <v>4</v>
      </c>
      <c r="B124" s="89"/>
      <c r="C124" s="94" t="s">
        <v>144</v>
      </c>
      <c r="D124" s="89" t="s">
        <v>69</v>
      </c>
      <c r="E124" s="95">
        <v>195</v>
      </c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3"/>
    </row>
    <row r="125" spans="1:16" ht="14.25">
      <c r="A125" s="88"/>
      <c r="B125" s="89"/>
      <c r="C125" s="94" t="s">
        <v>91</v>
      </c>
      <c r="D125" s="89" t="s">
        <v>85</v>
      </c>
      <c r="E125" s="95">
        <f>0.15*E124</f>
        <v>29.25</v>
      </c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3"/>
    </row>
    <row r="126" spans="1:16" ht="14.25">
      <c r="A126" s="88">
        <v>5</v>
      </c>
      <c r="B126" s="89"/>
      <c r="C126" s="94" t="s">
        <v>145</v>
      </c>
      <c r="D126" s="89" t="s">
        <v>69</v>
      </c>
      <c r="E126" s="95">
        <v>195</v>
      </c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3"/>
    </row>
    <row r="127" spans="1:16" ht="14.25">
      <c r="A127" s="88"/>
      <c r="B127" s="89"/>
      <c r="C127" s="94" t="s">
        <v>326</v>
      </c>
      <c r="D127" s="89" t="s">
        <v>85</v>
      </c>
      <c r="E127" s="95">
        <f>0.5*E126</f>
        <v>97.5</v>
      </c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3"/>
    </row>
    <row r="128" spans="1:16" ht="14.25">
      <c r="A128" s="88"/>
      <c r="B128" s="89"/>
      <c r="C128" s="96" t="s">
        <v>8</v>
      </c>
      <c r="D128" s="89"/>
      <c r="E128" s="89"/>
      <c r="F128" s="91"/>
      <c r="G128" s="91"/>
      <c r="H128" s="92"/>
      <c r="I128" s="92"/>
      <c r="J128" s="92"/>
      <c r="K128" s="92"/>
      <c r="L128" s="92"/>
      <c r="M128" s="97"/>
      <c r="N128" s="97"/>
      <c r="O128" s="97"/>
      <c r="P128" s="98"/>
    </row>
    <row r="129" spans="1:16" ht="14.25">
      <c r="A129" s="88"/>
      <c r="B129" s="89"/>
      <c r="C129" s="90" t="s">
        <v>372</v>
      </c>
      <c r="D129" s="89"/>
      <c r="E129" s="95"/>
      <c r="F129" s="91"/>
      <c r="G129" s="91"/>
      <c r="H129" s="92"/>
      <c r="I129" s="92"/>
      <c r="J129" s="92"/>
      <c r="K129" s="92"/>
      <c r="L129" s="92"/>
      <c r="M129" s="92"/>
      <c r="N129" s="92"/>
      <c r="O129" s="92"/>
      <c r="P129" s="93"/>
    </row>
    <row r="130" spans="1:16" ht="14.25">
      <c r="A130" s="88"/>
      <c r="B130" s="89"/>
      <c r="C130" s="90" t="s">
        <v>373</v>
      </c>
      <c r="D130" s="89"/>
      <c r="E130" s="89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3"/>
    </row>
    <row r="131" spans="1:16" ht="42.75">
      <c r="A131" s="88">
        <v>1</v>
      </c>
      <c r="B131" s="89"/>
      <c r="C131" s="94" t="s">
        <v>227</v>
      </c>
      <c r="D131" s="89" t="s">
        <v>49</v>
      </c>
      <c r="E131" s="95">
        <v>6</v>
      </c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3"/>
    </row>
    <row r="132" spans="1:16" ht="42.75">
      <c r="A132" s="88">
        <v>2</v>
      </c>
      <c r="B132" s="89"/>
      <c r="C132" s="94" t="s">
        <v>228</v>
      </c>
      <c r="D132" s="89" t="s">
        <v>49</v>
      </c>
      <c r="E132" s="95">
        <v>3</v>
      </c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3"/>
    </row>
    <row r="133" spans="1:16" ht="42.75">
      <c r="A133" s="88">
        <v>3</v>
      </c>
      <c r="B133" s="89"/>
      <c r="C133" s="94" t="s">
        <v>229</v>
      </c>
      <c r="D133" s="89" t="s">
        <v>49</v>
      </c>
      <c r="E133" s="95">
        <v>12</v>
      </c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3"/>
    </row>
    <row r="134" spans="1:16" ht="42.75">
      <c r="A134" s="88">
        <v>4</v>
      </c>
      <c r="B134" s="89"/>
      <c r="C134" s="94" t="s">
        <v>230</v>
      </c>
      <c r="D134" s="89" t="s">
        <v>49</v>
      </c>
      <c r="E134" s="95">
        <v>3</v>
      </c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3"/>
    </row>
    <row r="135" spans="1:16" ht="42.75">
      <c r="A135" s="88">
        <v>5</v>
      </c>
      <c r="B135" s="89"/>
      <c r="C135" s="94" t="s">
        <v>231</v>
      </c>
      <c r="D135" s="89" t="s">
        <v>49</v>
      </c>
      <c r="E135" s="95">
        <v>4</v>
      </c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3"/>
    </row>
    <row r="136" spans="1:16" ht="42.75">
      <c r="A136" s="88">
        <v>6</v>
      </c>
      <c r="B136" s="89"/>
      <c r="C136" s="94" t="s">
        <v>232</v>
      </c>
      <c r="D136" s="89" t="s">
        <v>49</v>
      </c>
      <c r="E136" s="95">
        <v>8</v>
      </c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3"/>
    </row>
    <row r="137" spans="1:16" ht="14.25">
      <c r="A137" s="88">
        <v>7</v>
      </c>
      <c r="B137" s="89"/>
      <c r="C137" s="94" t="s">
        <v>236</v>
      </c>
      <c r="D137" s="89" t="s">
        <v>49</v>
      </c>
      <c r="E137" s="95">
        <v>19</v>
      </c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3"/>
    </row>
    <row r="138" spans="1:16" ht="14.25">
      <c r="A138" s="88">
        <v>8</v>
      </c>
      <c r="B138" s="89"/>
      <c r="C138" s="94" t="s">
        <v>237</v>
      </c>
      <c r="D138" s="89" t="s">
        <v>49</v>
      </c>
      <c r="E138" s="95">
        <v>12</v>
      </c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3"/>
    </row>
    <row r="139" spans="1:16" ht="14.25">
      <c r="A139" s="88">
        <v>9</v>
      </c>
      <c r="B139" s="89"/>
      <c r="C139" s="94" t="s">
        <v>238</v>
      </c>
      <c r="D139" s="89" t="s">
        <v>49</v>
      </c>
      <c r="E139" s="95">
        <v>8</v>
      </c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3"/>
    </row>
    <row r="140" spans="1:16" ht="14.25">
      <c r="A140" s="88">
        <v>10</v>
      </c>
      <c r="B140" s="89"/>
      <c r="C140" s="94" t="s">
        <v>239</v>
      </c>
      <c r="D140" s="89" t="s">
        <v>49</v>
      </c>
      <c r="E140" s="95">
        <v>12</v>
      </c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3"/>
    </row>
    <row r="141" spans="1:16" ht="42.75">
      <c r="A141" s="88">
        <v>11</v>
      </c>
      <c r="B141" s="89"/>
      <c r="C141" s="94" t="s">
        <v>233</v>
      </c>
      <c r="D141" s="89" t="s">
        <v>49</v>
      </c>
      <c r="E141" s="95">
        <v>6</v>
      </c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3"/>
    </row>
    <row r="142" spans="1:16" ht="42.75">
      <c r="A142" s="88">
        <v>12</v>
      </c>
      <c r="B142" s="89"/>
      <c r="C142" s="94" t="s">
        <v>234</v>
      </c>
      <c r="D142" s="89" t="s">
        <v>49</v>
      </c>
      <c r="E142" s="95">
        <v>3</v>
      </c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3"/>
    </row>
    <row r="143" spans="1:16" ht="14.25">
      <c r="A143" s="88">
        <v>13</v>
      </c>
      <c r="B143" s="89"/>
      <c r="C143" s="94" t="s">
        <v>240</v>
      </c>
      <c r="D143" s="89" t="s">
        <v>49</v>
      </c>
      <c r="E143" s="95">
        <v>3</v>
      </c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3"/>
    </row>
    <row r="144" spans="1:16" ht="42.75">
      <c r="A144" s="88">
        <v>14</v>
      </c>
      <c r="B144" s="89"/>
      <c r="C144" s="94" t="s">
        <v>241</v>
      </c>
      <c r="D144" s="89" t="s">
        <v>49</v>
      </c>
      <c r="E144" s="95">
        <v>1</v>
      </c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3"/>
    </row>
    <row r="145" spans="1:16" ht="42.75">
      <c r="A145" s="88">
        <v>15</v>
      </c>
      <c r="B145" s="89"/>
      <c r="C145" s="94" t="s">
        <v>242</v>
      </c>
      <c r="D145" s="89" t="s">
        <v>49</v>
      </c>
      <c r="E145" s="95">
        <v>1</v>
      </c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3"/>
    </row>
    <row r="146" spans="1:16" ht="42.75">
      <c r="A146" s="88">
        <v>16</v>
      </c>
      <c r="B146" s="89"/>
      <c r="C146" s="94" t="s">
        <v>235</v>
      </c>
      <c r="D146" s="89" t="s">
        <v>49</v>
      </c>
      <c r="E146" s="95">
        <v>2</v>
      </c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3"/>
    </row>
    <row r="147" spans="1:16" ht="28.5">
      <c r="A147" s="88">
        <v>17</v>
      </c>
      <c r="B147" s="89"/>
      <c r="C147" s="94" t="s">
        <v>313</v>
      </c>
      <c r="D147" s="89" t="s">
        <v>48</v>
      </c>
      <c r="E147" s="95">
        <v>107</v>
      </c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3"/>
    </row>
    <row r="148" spans="1:16" ht="28.5">
      <c r="A148" s="88">
        <v>18</v>
      </c>
      <c r="B148" s="89"/>
      <c r="C148" s="94" t="s">
        <v>314</v>
      </c>
      <c r="D148" s="89" t="s">
        <v>48</v>
      </c>
      <c r="E148" s="95">
        <v>107</v>
      </c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3"/>
    </row>
    <row r="149" spans="1:16" ht="28.5">
      <c r="A149" s="88">
        <v>19</v>
      </c>
      <c r="B149" s="89"/>
      <c r="C149" s="94" t="s">
        <v>315</v>
      </c>
      <c r="D149" s="89" t="s">
        <v>48</v>
      </c>
      <c r="E149" s="95">
        <v>250</v>
      </c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3"/>
    </row>
    <row r="150" spans="1:16" ht="28.5">
      <c r="A150" s="88">
        <v>20</v>
      </c>
      <c r="B150" s="89"/>
      <c r="C150" s="94" t="s">
        <v>316</v>
      </c>
      <c r="D150" s="89" t="s">
        <v>49</v>
      </c>
      <c r="E150" s="95">
        <v>103</v>
      </c>
      <c r="F150" s="92"/>
      <c r="G150" s="92"/>
      <c r="H150" s="91"/>
      <c r="I150" s="91"/>
      <c r="J150" s="91"/>
      <c r="K150" s="92"/>
      <c r="L150" s="92"/>
      <c r="M150" s="92"/>
      <c r="N150" s="92"/>
      <c r="O150" s="92"/>
      <c r="P150" s="93"/>
    </row>
    <row r="151" spans="1:16" ht="14.25">
      <c r="A151" s="88"/>
      <c r="B151" s="89"/>
      <c r="C151" s="90" t="s">
        <v>374</v>
      </c>
      <c r="D151" s="89"/>
      <c r="E151" s="89"/>
      <c r="F151" s="91"/>
      <c r="G151" s="91"/>
      <c r="H151" s="92"/>
      <c r="I151" s="92"/>
      <c r="J151" s="92"/>
      <c r="K151" s="92"/>
      <c r="L151" s="92"/>
      <c r="M151" s="92"/>
      <c r="N151" s="92"/>
      <c r="O151" s="92"/>
      <c r="P151" s="93"/>
    </row>
    <row r="152" spans="1:16" ht="57">
      <c r="A152" s="88">
        <v>1</v>
      </c>
      <c r="B152" s="89"/>
      <c r="C152" s="94" t="s">
        <v>248</v>
      </c>
      <c r="D152" s="89" t="s">
        <v>49</v>
      </c>
      <c r="E152" s="95">
        <v>3</v>
      </c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3"/>
    </row>
    <row r="153" spans="1:16" ht="14.25">
      <c r="A153" s="88">
        <v>2</v>
      </c>
      <c r="B153" s="89"/>
      <c r="C153" s="94" t="s">
        <v>243</v>
      </c>
      <c r="D153" s="89" t="s">
        <v>49</v>
      </c>
      <c r="E153" s="95">
        <v>3</v>
      </c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3"/>
    </row>
    <row r="154" spans="1:16" ht="14.25">
      <c r="A154" s="88"/>
      <c r="B154" s="89"/>
      <c r="C154" s="90" t="s">
        <v>375</v>
      </c>
      <c r="D154" s="89"/>
      <c r="E154" s="95"/>
      <c r="F154" s="91"/>
      <c r="G154" s="91"/>
      <c r="H154" s="92"/>
      <c r="I154" s="92"/>
      <c r="J154" s="92"/>
      <c r="K154" s="92"/>
      <c r="L154" s="92"/>
      <c r="M154" s="92"/>
      <c r="N154" s="92"/>
      <c r="O154" s="92"/>
      <c r="P154" s="93"/>
    </row>
    <row r="155" spans="1:16" ht="28.5">
      <c r="A155" s="88">
        <v>1</v>
      </c>
      <c r="B155" s="89"/>
      <c r="C155" s="94" t="s">
        <v>339</v>
      </c>
      <c r="D155" s="89" t="s">
        <v>49</v>
      </c>
      <c r="E155" s="95">
        <v>3</v>
      </c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/>
    </row>
    <row r="156" spans="1:16" ht="28.5">
      <c r="A156" s="88">
        <v>2</v>
      </c>
      <c r="B156" s="89"/>
      <c r="C156" s="94" t="s">
        <v>340</v>
      </c>
      <c r="D156" s="89" t="s">
        <v>49</v>
      </c>
      <c r="E156" s="95">
        <v>6</v>
      </c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3"/>
    </row>
    <row r="157" spans="1:16" ht="14.25">
      <c r="A157" s="88"/>
      <c r="B157" s="89"/>
      <c r="C157" s="96" t="s">
        <v>8</v>
      </c>
      <c r="D157" s="89"/>
      <c r="E157" s="89"/>
      <c r="F157" s="91"/>
      <c r="G157" s="91"/>
      <c r="H157" s="92"/>
      <c r="I157" s="92"/>
      <c r="J157" s="92"/>
      <c r="K157" s="92"/>
      <c r="L157" s="92"/>
      <c r="M157" s="97"/>
      <c r="N157" s="97"/>
      <c r="O157" s="97"/>
      <c r="P157" s="98"/>
    </row>
    <row r="158" spans="1:16" ht="14.25">
      <c r="A158" s="88"/>
      <c r="B158" s="89"/>
      <c r="C158" s="90" t="s">
        <v>376</v>
      </c>
      <c r="D158" s="95"/>
      <c r="E158" s="95"/>
      <c r="F158" s="91"/>
      <c r="G158" s="91"/>
      <c r="H158" s="92"/>
      <c r="I158" s="92"/>
      <c r="J158" s="92"/>
      <c r="K158" s="92"/>
      <c r="L158" s="92"/>
      <c r="M158" s="92"/>
      <c r="N158" s="92"/>
      <c r="O158" s="92"/>
      <c r="P158" s="93"/>
    </row>
    <row r="159" spans="1:16" ht="42.75">
      <c r="A159" s="88">
        <v>1</v>
      </c>
      <c r="B159" s="89"/>
      <c r="C159" s="94" t="s">
        <v>70</v>
      </c>
      <c r="D159" s="89" t="s">
        <v>69</v>
      </c>
      <c r="E159" s="95">
        <v>495</v>
      </c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3"/>
    </row>
    <row r="160" spans="1:16" ht="14.25">
      <c r="A160" s="88">
        <v>2</v>
      </c>
      <c r="B160" s="89"/>
      <c r="C160" s="94" t="s">
        <v>68</v>
      </c>
      <c r="D160" s="89" t="s">
        <v>69</v>
      </c>
      <c r="E160" s="95">
        <v>495</v>
      </c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3"/>
    </row>
    <row r="161" spans="1:16" ht="14.25">
      <c r="A161" s="88"/>
      <c r="B161" s="89"/>
      <c r="C161" s="94" t="s">
        <v>324</v>
      </c>
      <c r="D161" s="89" t="s">
        <v>69</v>
      </c>
      <c r="E161" s="95">
        <f>E160*1.05</f>
        <v>519.75</v>
      </c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3"/>
    </row>
    <row r="162" spans="1:16" ht="14.25">
      <c r="A162" s="88"/>
      <c r="B162" s="89"/>
      <c r="C162" s="94" t="s">
        <v>71</v>
      </c>
      <c r="D162" s="89" t="s">
        <v>69</v>
      </c>
      <c r="E162" s="95">
        <f>E160</f>
        <v>495</v>
      </c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3"/>
    </row>
    <row r="163" spans="1:16" ht="14.25">
      <c r="A163" s="88"/>
      <c r="B163" s="89"/>
      <c r="C163" s="96" t="s">
        <v>8</v>
      </c>
      <c r="D163" s="89"/>
      <c r="E163" s="89"/>
      <c r="F163" s="91"/>
      <c r="G163" s="91"/>
      <c r="H163" s="92"/>
      <c r="I163" s="92"/>
      <c r="J163" s="92"/>
      <c r="K163" s="92"/>
      <c r="L163" s="92"/>
      <c r="M163" s="97"/>
      <c r="N163" s="97"/>
      <c r="O163" s="97"/>
      <c r="P163" s="98"/>
    </row>
    <row r="164" spans="1:16" ht="14.25">
      <c r="A164" s="88"/>
      <c r="B164" s="89"/>
      <c r="C164" s="90" t="s">
        <v>377</v>
      </c>
      <c r="D164" s="89"/>
      <c r="E164" s="95"/>
      <c r="F164" s="91"/>
      <c r="G164" s="91"/>
      <c r="H164" s="92"/>
      <c r="I164" s="92"/>
      <c r="J164" s="92"/>
      <c r="K164" s="92"/>
      <c r="L164" s="92"/>
      <c r="M164" s="92"/>
      <c r="N164" s="92"/>
      <c r="O164" s="92"/>
      <c r="P164" s="93"/>
    </row>
    <row r="165" spans="1:16" ht="14.25">
      <c r="A165" s="88">
        <v>1</v>
      </c>
      <c r="B165" s="89"/>
      <c r="C165" s="94" t="s">
        <v>101</v>
      </c>
      <c r="D165" s="89" t="s">
        <v>69</v>
      </c>
      <c r="E165" s="95">
        <v>580</v>
      </c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3"/>
    </row>
    <row r="166" spans="1:16" ht="14.25">
      <c r="A166" s="88">
        <v>2</v>
      </c>
      <c r="B166" s="89"/>
      <c r="C166" s="94" t="s">
        <v>98</v>
      </c>
      <c r="D166" s="89" t="s">
        <v>69</v>
      </c>
      <c r="E166" s="95">
        <v>580</v>
      </c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3"/>
    </row>
    <row r="167" spans="1:16" ht="28.5">
      <c r="A167" s="88"/>
      <c r="B167" s="89"/>
      <c r="C167" s="101" t="s">
        <v>317</v>
      </c>
      <c r="D167" s="89" t="s">
        <v>69</v>
      </c>
      <c r="E167" s="95">
        <f>E166*1.08</f>
        <v>626.4000000000001</v>
      </c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3"/>
    </row>
    <row r="168" spans="1:16" ht="14.25">
      <c r="A168" s="88"/>
      <c r="B168" s="89"/>
      <c r="C168" s="101" t="s">
        <v>114</v>
      </c>
      <c r="D168" s="89" t="s">
        <v>80</v>
      </c>
      <c r="E168" s="95">
        <f>1.3*E166</f>
        <v>754</v>
      </c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3"/>
    </row>
    <row r="169" spans="1:16" ht="14.25">
      <c r="A169" s="88"/>
      <c r="B169" s="89"/>
      <c r="C169" s="101" t="s">
        <v>303</v>
      </c>
      <c r="D169" s="89" t="s">
        <v>69</v>
      </c>
      <c r="E169" s="95">
        <f>E166</f>
        <v>580</v>
      </c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3"/>
    </row>
    <row r="170" spans="1:16" ht="14.25">
      <c r="A170" s="88">
        <v>3</v>
      </c>
      <c r="B170" s="89"/>
      <c r="C170" s="94" t="s">
        <v>99</v>
      </c>
      <c r="D170" s="89" t="s">
        <v>49</v>
      </c>
      <c r="E170" s="95">
        <v>3</v>
      </c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3"/>
    </row>
    <row r="171" spans="1:16" ht="14.25">
      <c r="A171" s="88">
        <v>4</v>
      </c>
      <c r="B171" s="89"/>
      <c r="C171" s="94" t="s">
        <v>103</v>
      </c>
      <c r="D171" s="89" t="s">
        <v>49</v>
      </c>
      <c r="E171" s="95">
        <v>1</v>
      </c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3"/>
    </row>
    <row r="172" spans="1:16" ht="14.25">
      <c r="A172" s="88">
        <v>5</v>
      </c>
      <c r="B172" s="89"/>
      <c r="C172" s="94" t="s">
        <v>104</v>
      </c>
      <c r="D172" s="89" t="s">
        <v>49</v>
      </c>
      <c r="E172" s="95">
        <v>1</v>
      </c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3"/>
    </row>
    <row r="173" spans="1:16" ht="28.5">
      <c r="A173" s="88">
        <v>6</v>
      </c>
      <c r="B173" s="89"/>
      <c r="C173" s="94" t="s">
        <v>151</v>
      </c>
      <c r="D173" s="89" t="s">
        <v>48</v>
      </c>
      <c r="E173" s="95">
        <v>125</v>
      </c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3"/>
    </row>
    <row r="174" spans="1:16" ht="14.25">
      <c r="A174" s="88">
        <v>7</v>
      </c>
      <c r="B174" s="89"/>
      <c r="C174" s="94" t="s">
        <v>149</v>
      </c>
      <c r="D174" s="89" t="s">
        <v>48</v>
      </c>
      <c r="E174" s="95">
        <v>125</v>
      </c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3"/>
    </row>
    <row r="175" spans="1:16" ht="14.25">
      <c r="A175" s="88">
        <v>8</v>
      </c>
      <c r="B175" s="89"/>
      <c r="C175" s="94" t="s">
        <v>106</v>
      </c>
      <c r="D175" s="89" t="s">
        <v>49</v>
      </c>
      <c r="E175" s="95">
        <v>16</v>
      </c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3"/>
    </row>
    <row r="176" spans="1:16" ht="14.25">
      <c r="A176" s="88">
        <v>9</v>
      </c>
      <c r="B176" s="89"/>
      <c r="C176" s="94" t="s">
        <v>150</v>
      </c>
      <c r="D176" s="89" t="s">
        <v>69</v>
      </c>
      <c r="E176" s="95">
        <v>75</v>
      </c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3"/>
    </row>
    <row r="177" spans="1:16" ht="14.25">
      <c r="A177" s="88">
        <v>10</v>
      </c>
      <c r="B177" s="89"/>
      <c r="C177" s="94" t="s">
        <v>148</v>
      </c>
      <c r="D177" s="89" t="s">
        <v>49</v>
      </c>
      <c r="E177" s="89">
        <v>16</v>
      </c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3"/>
    </row>
    <row r="178" spans="1:16" ht="14.25">
      <c r="A178" s="88"/>
      <c r="B178" s="89"/>
      <c r="C178" s="96" t="s">
        <v>8</v>
      </c>
      <c r="D178" s="89"/>
      <c r="E178" s="89"/>
      <c r="F178" s="91"/>
      <c r="G178" s="91"/>
      <c r="H178" s="92"/>
      <c r="I178" s="92"/>
      <c r="J178" s="92"/>
      <c r="K178" s="92"/>
      <c r="L178" s="92"/>
      <c r="M178" s="97"/>
      <c r="N178" s="97"/>
      <c r="O178" s="97"/>
      <c r="P178" s="98"/>
    </row>
    <row r="179" spans="1:16" ht="14.25">
      <c r="A179" s="88"/>
      <c r="B179" s="89"/>
      <c r="C179" s="90" t="s">
        <v>378</v>
      </c>
      <c r="D179" s="89"/>
      <c r="E179" s="95"/>
      <c r="F179" s="91"/>
      <c r="G179" s="91"/>
      <c r="H179" s="92"/>
      <c r="I179" s="92"/>
      <c r="J179" s="92"/>
      <c r="K179" s="92"/>
      <c r="L179" s="92"/>
      <c r="M179" s="92"/>
      <c r="N179" s="92"/>
      <c r="O179" s="92"/>
      <c r="P179" s="93"/>
    </row>
    <row r="180" spans="1:16" ht="14.25">
      <c r="A180" s="88">
        <v>1</v>
      </c>
      <c r="B180" s="89"/>
      <c r="C180" s="94" t="s">
        <v>107</v>
      </c>
      <c r="D180" s="89" t="s">
        <v>69</v>
      </c>
      <c r="E180" s="95">
        <v>530</v>
      </c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3"/>
    </row>
    <row r="181" spans="1:16" ht="28.5">
      <c r="A181" s="88">
        <v>2</v>
      </c>
      <c r="B181" s="89"/>
      <c r="C181" s="94" t="s">
        <v>109</v>
      </c>
      <c r="D181" s="89" t="s">
        <v>69</v>
      </c>
      <c r="E181" s="95">
        <v>530</v>
      </c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3"/>
    </row>
    <row r="182" spans="1:16" ht="14.25">
      <c r="A182" s="88"/>
      <c r="B182" s="89"/>
      <c r="C182" s="94" t="s">
        <v>108</v>
      </c>
      <c r="D182" s="89" t="s">
        <v>69</v>
      </c>
      <c r="E182" s="95">
        <f>E181*1.05</f>
        <v>556.5</v>
      </c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3"/>
    </row>
    <row r="183" spans="1:16" ht="28.5">
      <c r="A183" s="88">
        <v>3</v>
      </c>
      <c r="B183" s="89"/>
      <c r="C183" s="94" t="s">
        <v>110</v>
      </c>
      <c r="D183" s="89" t="s">
        <v>49</v>
      </c>
      <c r="E183" s="95">
        <v>40</v>
      </c>
      <c r="F183" s="92"/>
      <c r="G183" s="92"/>
      <c r="H183" s="91"/>
      <c r="I183" s="91"/>
      <c r="J183" s="91"/>
      <c r="K183" s="92"/>
      <c r="L183" s="92"/>
      <c r="M183" s="92"/>
      <c r="N183" s="92"/>
      <c r="O183" s="92"/>
      <c r="P183" s="93"/>
    </row>
    <row r="184" spans="1:16" ht="14.25">
      <c r="A184" s="88"/>
      <c r="B184" s="89"/>
      <c r="C184" s="96" t="s">
        <v>8</v>
      </c>
      <c r="D184" s="89"/>
      <c r="E184" s="89"/>
      <c r="F184" s="91"/>
      <c r="G184" s="91"/>
      <c r="H184" s="92"/>
      <c r="I184" s="92"/>
      <c r="J184" s="92"/>
      <c r="K184" s="92"/>
      <c r="L184" s="92"/>
      <c r="M184" s="97"/>
      <c r="N184" s="97"/>
      <c r="O184" s="97"/>
      <c r="P184" s="98"/>
    </row>
    <row r="185" spans="1:16" ht="14.25">
      <c r="A185" s="88"/>
      <c r="B185" s="89"/>
      <c r="C185" s="90" t="s">
        <v>379</v>
      </c>
      <c r="D185" s="89"/>
      <c r="E185" s="95"/>
      <c r="F185" s="91"/>
      <c r="G185" s="91"/>
      <c r="H185" s="92"/>
      <c r="I185" s="92"/>
      <c r="J185" s="92"/>
      <c r="K185" s="92"/>
      <c r="L185" s="92"/>
      <c r="M185" s="92"/>
      <c r="N185" s="92"/>
      <c r="O185" s="92"/>
      <c r="P185" s="93"/>
    </row>
    <row r="186" spans="1:20" ht="14.25">
      <c r="A186" s="88">
        <v>1</v>
      </c>
      <c r="B186" s="89"/>
      <c r="C186" s="94" t="s">
        <v>97</v>
      </c>
      <c r="D186" s="89" t="s">
        <v>69</v>
      </c>
      <c r="E186" s="95">
        <v>52.5</v>
      </c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3"/>
      <c r="Q186" s="47"/>
      <c r="R186" s="47"/>
      <c r="S186" s="48"/>
      <c r="T186" s="48"/>
    </row>
    <row r="187" spans="1:17" ht="14.25">
      <c r="A187" s="88"/>
      <c r="B187" s="89"/>
      <c r="C187" s="94" t="s">
        <v>325</v>
      </c>
      <c r="D187" s="89" t="s">
        <v>69</v>
      </c>
      <c r="E187" s="95">
        <f>1.04*E186</f>
        <v>54.6</v>
      </c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3"/>
      <c r="Q187" s="47"/>
    </row>
    <row r="188" spans="1:17" ht="14.25">
      <c r="A188" s="88"/>
      <c r="B188" s="89"/>
      <c r="C188" s="94" t="s">
        <v>95</v>
      </c>
      <c r="D188" s="89" t="s">
        <v>80</v>
      </c>
      <c r="E188" s="95">
        <f>4*E186</f>
        <v>210</v>
      </c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3"/>
      <c r="Q188" s="47"/>
    </row>
    <row r="189" spans="1:17" ht="14.25">
      <c r="A189" s="88"/>
      <c r="B189" s="89"/>
      <c r="C189" s="94" t="s">
        <v>96</v>
      </c>
      <c r="D189" s="89" t="s">
        <v>58</v>
      </c>
      <c r="E189" s="95">
        <f>4*E186</f>
        <v>210</v>
      </c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3"/>
      <c r="Q189" s="47"/>
    </row>
    <row r="190" spans="1:17" ht="14.25">
      <c r="A190" s="88">
        <v>2</v>
      </c>
      <c r="B190" s="89"/>
      <c r="C190" s="94" t="s">
        <v>92</v>
      </c>
      <c r="D190" s="89" t="s">
        <v>69</v>
      </c>
      <c r="E190" s="95">
        <v>52.5</v>
      </c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3"/>
      <c r="Q190" s="47"/>
    </row>
    <row r="191" spans="1:17" ht="14.25">
      <c r="A191" s="88"/>
      <c r="B191" s="89"/>
      <c r="C191" s="94" t="s">
        <v>90</v>
      </c>
      <c r="D191" s="89" t="s">
        <v>80</v>
      </c>
      <c r="E191" s="95">
        <f>3.5*E190</f>
        <v>183.75</v>
      </c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3"/>
      <c r="Q191" s="47"/>
    </row>
    <row r="192" spans="1:17" ht="14.25">
      <c r="A192" s="88">
        <v>3</v>
      </c>
      <c r="B192" s="89"/>
      <c r="C192" s="94" t="s">
        <v>93</v>
      </c>
      <c r="D192" s="89" t="s">
        <v>69</v>
      </c>
      <c r="E192" s="95">
        <v>52.5</v>
      </c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3"/>
      <c r="Q192" s="47"/>
    </row>
    <row r="193" spans="1:17" ht="14.25">
      <c r="A193" s="88"/>
      <c r="B193" s="89"/>
      <c r="C193" s="94" t="s">
        <v>91</v>
      </c>
      <c r="D193" s="89" t="s">
        <v>85</v>
      </c>
      <c r="E193" s="95">
        <f>0.15*E192</f>
        <v>7.875</v>
      </c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3"/>
      <c r="Q193" s="47"/>
    </row>
    <row r="194" spans="1:17" ht="14.25">
      <c r="A194" s="88">
        <v>4</v>
      </c>
      <c r="B194" s="89"/>
      <c r="C194" s="94" t="s">
        <v>94</v>
      </c>
      <c r="D194" s="89" t="s">
        <v>69</v>
      </c>
      <c r="E194" s="95">
        <v>52.5</v>
      </c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3"/>
      <c r="Q194" s="47"/>
    </row>
    <row r="195" spans="1:17" ht="14.25">
      <c r="A195" s="88"/>
      <c r="B195" s="89"/>
      <c r="C195" s="94" t="s">
        <v>326</v>
      </c>
      <c r="D195" s="89" t="s">
        <v>85</v>
      </c>
      <c r="E195" s="95">
        <f>0.5*E194</f>
        <v>26.25</v>
      </c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3"/>
      <c r="Q195" s="47"/>
    </row>
    <row r="196" spans="1:17" ht="14.25">
      <c r="A196" s="88"/>
      <c r="B196" s="89"/>
      <c r="C196" s="96" t="s">
        <v>8</v>
      </c>
      <c r="D196" s="89"/>
      <c r="E196" s="89"/>
      <c r="F196" s="91"/>
      <c r="G196" s="91"/>
      <c r="H196" s="92"/>
      <c r="I196" s="92"/>
      <c r="J196" s="92"/>
      <c r="K196" s="92"/>
      <c r="L196" s="92"/>
      <c r="M196" s="97"/>
      <c r="N196" s="97"/>
      <c r="O196" s="97"/>
      <c r="P196" s="98"/>
      <c r="Q196" s="47"/>
    </row>
    <row r="197" spans="1:16" ht="14.25">
      <c r="A197" s="88"/>
      <c r="B197" s="89"/>
      <c r="C197" s="90" t="s">
        <v>380</v>
      </c>
      <c r="D197" s="89"/>
      <c r="E197" s="95"/>
      <c r="F197" s="91"/>
      <c r="G197" s="91"/>
      <c r="H197" s="92"/>
      <c r="I197" s="92"/>
      <c r="J197" s="92"/>
      <c r="K197" s="92"/>
      <c r="L197" s="92"/>
      <c r="M197" s="92"/>
      <c r="N197" s="92"/>
      <c r="O197" s="92"/>
      <c r="P197" s="93"/>
    </row>
    <row r="198" spans="1:16" ht="14.25">
      <c r="A198" s="88"/>
      <c r="B198" s="89"/>
      <c r="C198" s="90" t="s">
        <v>381</v>
      </c>
      <c r="D198" s="89"/>
      <c r="E198" s="89"/>
      <c r="F198" s="91"/>
      <c r="G198" s="91"/>
      <c r="H198" s="92"/>
      <c r="I198" s="92"/>
      <c r="J198" s="92"/>
      <c r="K198" s="92"/>
      <c r="L198" s="92"/>
      <c r="M198" s="92"/>
      <c r="N198" s="92"/>
      <c r="O198" s="92"/>
      <c r="P198" s="93"/>
    </row>
    <row r="199" spans="1:16" ht="28.5">
      <c r="A199" s="88">
        <v>1</v>
      </c>
      <c r="B199" s="89"/>
      <c r="C199" s="94" t="s">
        <v>66</v>
      </c>
      <c r="D199" s="89" t="s">
        <v>49</v>
      </c>
      <c r="E199" s="89">
        <v>6</v>
      </c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3"/>
    </row>
    <row r="200" spans="1:16" ht="14.25">
      <c r="A200" s="88">
        <v>2</v>
      </c>
      <c r="B200" s="89"/>
      <c r="C200" s="94" t="s">
        <v>67</v>
      </c>
      <c r="D200" s="89" t="s">
        <v>49</v>
      </c>
      <c r="E200" s="89">
        <v>6</v>
      </c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3"/>
    </row>
    <row r="201" spans="1:16" ht="14.25">
      <c r="A201" s="88"/>
      <c r="B201" s="89"/>
      <c r="C201" s="90" t="s">
        <v>382</v>
      </c>
      <c r="D201" s="89"/>
      <c r="E201" s="95"/>
      <c r="F201" s="91"/>
      <c r="G201" s="91"/>
      <c r="H201" s="92"/>
      <c r="I201" s="92"/>
      <c r="J201" s="92"/>
      <c r="K201" s="92"/>
      <c r="L201" s="92"/>
      <c r="M201" s="92"/>
      <c r="N201" s="92"/>
      <c r="O201" s="92"/>
      <c r="P201" s="93"/>
    </row>
    <row r="202" spans="1:16" ht="14.25">
      <c r="A202" s="88">
        <v>1</v>
      </c>
      <c r="B202" s="89"/>
      <c r="C202" s="94" t="s">
        <v>89</v>
      </c>
      <c r="D202" s="89" t="s">
        <v>73</v>
      </c>
      <c r="E202" s="95">
        <f>21*0.3</f>
        <v>6.3</v>
      </c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3"/>
    </row>
    <row r="203" spans="1:16" ht="14.25">
      <c r="A203" s="88"/>
      <c r="B203" s="89"/>
      <c r="C203" s="94" t="s">
        <v>76</v>
      </c>
      <c r="D203" s="89" t="s">
        <v>73</v>
      </c>
      <c r="E203" s="95">
        <f>E202</f>
        <v>6.3</v>
      </c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3"/>
    </row>
    <row r="204" spans="1:16" ht="14.25">
      <c r="A204" s="88"/>
      <c r="B204" s="89"/>
      <c r="C204" s="94" t="s">
        <v>77</v>
      </c>
      <c r="D204" s="89" t="s">
        <v>78</v>
      </c>
      <c r="E204" s="95">
        <f>0.0067*E202</f>
        <v>0.04221</v>
      </c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3"/>
    </row>
    <row r="205" spans="1:16" ht="14.25">
      <c r="A205" s="88"/>
      <c r="B205" s="89"/>
      <c r="C205" s="94" t="s">
        <v>79</v>
      </c>
      <c r="D205" s="89" t="s">
        <v>80</v>
      </c>
      <c r="E205" s="95">
        <f>E203*12.98</f>
        <v>81.774</v>
      </c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3"/>
    </row>
    <row r="206" spans="1:16" ht="14.25">
      <c r="A206" s="88">
        <v>2</v>
      </c>
      <c r="B206" s="89"/>
      <c r="C206" s="94" t="s">
        <v>81</v>
      </c>
      <c r="D206" s="89" t="s">
        <v>69</v>
      </c>
      <c r="E206" s="95">
        <v>21</v>
      </c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3"/>
    </row>
    <row r="207" spans="1:16" ht="14.25">
      <c r="A207" s="88"/>
      <c r="B207" s="89"/>
      <c r="C207" s="94" t="s">
        <v>82</v>
      </c>
      <c r="D207" s="89" t="s">
        <v>80</v>
      </c>
      <c r="E207" s="95">
        <f>E206*8.5</f>
        <v>178.5</v>
      </c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3"/>
    </row>
    <row r="208" spans="1:16" ht="14.25">
      <c r="A208" s="88">
        <v>3</v>
      </c>
      <c r="B208" s="89"/>
      <c r="C208" s="94" t="s">
        <v>83</v>
      </c>
      <c r="D208" s="89" t="s">
        <v>69</v>
      </c>
      <c r="E208" s="95">
        <v>21</v>
      </c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3"/>
    </row>
    <row r="209" spans="1:16" ht="14.25">
      <c r="A209" s="88"/>
      <c r="B209" s="89"/>
      <c r="C209" s="94" t="s">
        <v>84</v>
      </c>
      <c r="D209" s="89" t="s">
        <v>85</v>
      </c>
      <c r="E209" s="95">
        <f>0.2*E208</f>
        <v>4.2</v>
      </c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3"/>
    </row>
    <row r="210" spans="1:16" ht="14.25">
      <c r="A210" s="88">
        <v>4</v>
      </c>
      <c r="B210" s="89"/>
      <c r="C210" s="94" t="s">
        <v>86</v>
      </c>
      <c r="D210" s="89" t="s">
        <v>69</v>
      </c>
      <c r="E210" s="95">
        <v>21</v>
      </c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3"/>
    </row>
    <row r="211" spans="1:16" ht="14.25">
      <c r="A211" s="88"/>
      <c r="B211" s="89"/>
      <c r="C211" s="94" t="s">
        <v>87</v>
      </c>
      <c r="D211" s="89" t="s">
        <v>80</v>
      </c>
      <c r="E211" s="95">
        <f>1.05*E210</f>
        <v>22.05</v>
      </c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3"/>
    </row>
    <row r="212" spans="1:16" ht="14.25">
      <c r="A212" s="88">
        <v>5</v>
      </c>
      <c r="B212" s="89"/>
      <c r="C212" s="94" t="s">
        <v>88</v>
      </c>
      <c r="D212" s="89" t="s">
        <v>69</v>
      </c>
      <c r="E212" s="95">
        <v>21</v>
      </c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3"/>
    </row>
    <row r="213" spans="1:16" ht="14.25">
      <c r="A213" s="88"/>
      <c r="B213" s="89"/>
      <c r="C213" s="94" t="s">
        <v>327</v>
      </c>
      <c r="D213" s="89" t="s">
        <v>80</v>
      </c>
      <c r="E213" s="95">
        <f>E212*0.4</f>
        <v>8.4</v>
      </c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3"/>
    </row>
    <row r="214" spans="1:16" ht="14.25">
      <c r="A214" s="88"/>
      <c r="B214" s="89"/>
      <c r="C214" s="90" t="s">
        <v>383</v>
      </c>
      <c r="D214" s="89"/>
      <c r="E214" s="89"/>
      <c r="F214" s="91"/>
      <c r="G214" s="91"/>
      <c r="H214" s="92"/>
      <c r="I214" s="92"/>
      <c r="J214" s="92"/>
      <c r="K214" s="92"/>
      <c r="L214" s="92"/>
      <c r="M214" s="92"/>
      <c r="N214" s="92"/>
      <c r="O214" s="92"/>
      <c r="P214" s="93"/>
    </row>
    <row r="215" spans="1:16" ht="28.5">
      <c r="A215" s="88">
        <v>1</v>
      </c>
      <c r="B215" s="89"/>
      <c r="C215" s="94" t="s">
        <v>157</v>
      </c>
      <c r="D215" s="89" t="s">
        <v>69</v>
      </c>
      <c r="E215" s="89">
        <v>140</v>
      </c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3"/>
    </row>
    <row r="216" spans="1:16" ht="28.5">
      <c r="A216" s="88">
        <v>2</v>
      </c>
      <c r="B216" s="89"/>
      <c r="C216" s="94" t="s">
        <v>155</v>
      </c>
      <c r="D216" s="89" t="s">
        <v>69</v>
      </c>
      <c r="E216" s="89">
        <v>140</v>
      </c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3"/>
    </row>
    <row r="217" spans="1:16" ht="14.25">
      <c r="A217" s="88"/>
      <c r="B217" s="89"/>
      <c r="C217" s="94" t="s">
        <v>396</v>
      </c>
      <c r="D217" s="89" t="s">
        <v>80</v>
      </c>
      <c r="E217" s="89">
        <f>E216*0.25</f>
        <v>35</v>
      </c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3"/>
    </row>
    <row r="218" spans="1:16" ht="28.5">
      <c r="A218" s="88">
        <v>3</v>
      </c>
      <c r="B218" s="89"/>
      <c r="C218" s="94" t="s">
        <v>160</v>
      </c>
      <c r="D218" s="89" t="s">
        <v>69</v>
      </c>
      <c r="E218" s="89">
        <v>114</v>
      </c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3"/>
    </row>
    <row r="219" spans="1:16" ht="42.75">
      <c r="A219" s="88">
        <v>4</v>
      </c>
      <c r="B219" s="89"/>
      <c r="C219" s="94" t="s">
        <v>397</v>
      </c>
      <c r="D219" s="89" t="s">
        <v>69</v>
      </c>
      <c r="E219" s="89">
        <v>114</v>
      </c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3"/>
    </row>
    <row r="220" spans="1:16" ht="14.25">
      <c r="A220" s="88">
        <v>5</v>
      </c>
      <c r="B220" s="89"/>
      <c r="C220" s="94" t="s">
        <v>158</v>
      </c>
      <c r="D220" s="89" t="s">
        <v>48</v>
      </c>
      <c r="E220" s="89">
        <v>98</v>
      </c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3"/>
    </row>
    <row r="221" spans="1:16" ht="14.25">
      <c r="A221" s="88"/>
      <c r="B221" s="89"/>
      <c r="C221" s="94" t="s">
        <v>159</v>
      </c>
      <c r="D221" s="89" t="s">
        <v>48</v>
      </c>
      <c r="E221" s="89">
        <f>E220*1.05</f>
        <v>102.9</v>
      </c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3"/>
    </row>
    <row r="222" spans="1:16" ht="14.25">
      <c r="A222" s="88">
        <v>6</v>
      </c>
      <c r="B222" s="89"/>
      <c r="C222" s="94" t="s">
        <v>319</v>
      </c>
      <c r="D222" s="89" t="s">
        <v>69</v>
      </c>
      <c r="E222" s="95">
        <v>140</v>
      </c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3"/>
    </row>
    <row r="223" spans="1:16" ht="14.25">
      <c r="A223" s="88">
        <v>7</v>
      </c>
      <c r="B223" s="89"/>
      <c r="C223" s="94" t="s">
        <v>318</v>
      </c>
      <c r="D223" s="89" t="s">
        <v>69</v>
      </c>
      <c r="E223" s="95">
        <v>140</v>
      </c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3"/>
    </row>
    <row r="224" spans="1:16" ht="14.25">
      <c r="A224" s="88"/>
      <c r="B224" s="89"/>
      <c r="C224" s="94" t="s">
        <v>87</v>
      </c>
      <c r="D224" s="89" t="s">
        <v>80</v>
      </c>
      <c r="E224" s="95">
        <f>1.05*E223</f>
        <v>147</v>
      </c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3"/>
    </row>
    <row r="225" spans="1:16" ht="14.25">
      <c r="A225" s="88">
        <v>8</v>
      </c>
      <c r="B225" s="89"/>
      <c r="C225" s="94" t="s">
        <v>93</v>
      </c>
      <c r="D225" s="89" t="s">
        <v>69</v>
      </c>
      <c r="E225" s="95">
        <v>140</v>
      </c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3"/>
    </row>
    <row r="226" spans="1:16" ht="14.25">
      <c r="A226" s="88"/>
      <c r="B226" s="89"/>
      <c r="C226" s="94" t="s">
        <v>91</v>
      </c>
      <c r="D226" s="89" t="s">
        <v>85</v>
      </c>
      <c r="E226" s="95">
        <f>0.15*E225</f>
        <v>21</v>
      </c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3"/>
    </row>
    <row r="227" spans="1:16" ht="14.25">
      <c r="A227" s="88">
        <v>9</v>
      </c>
      <c r="B227" s="89"/>
      <c r="C227" s="94" t="s">
        <v>94</v>
      </c>
      <c r="D227" s="89" t="s">
        <v>69</v>
      </c>
      <c r="E227" s="95">
        <v>140</v>
      </c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3"/>
    </row>
    <row r="228" spans="1:16" ht="14.25">
      <c r="A228" s="88"/>
      <c r="B228" s="89"/>
      <c r="C228" s="94" t="s">
        <v>326</v>
      </c>
      <c r="D228" s="89" t="s">
        <v>85</v>
      </c>
      <c r="E228" s="95">
        <f>0.5*E227</f>
        <v>70</v>
      </c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3"/>
    </row>
    <row r="229" spans="1:16" ht="14.25">
      <c r="A229" s="88"/>
      <c r="B229" s="89"/>
      <c r="C229" s="90" t="s">
        <v>384</v>
      </c>
      <c r="D229" s="89"/>
      <c r="E229" s="95"/>
      <c r="F229" s="91"/>
      <c r="G229" s="91"/>
      <c r="H229" s="92"/>
      <c r="I229" s="92"/>
      <c r="J229" s="92"/>
      <c r="K229" s="92"/>
      <c r="L229" s="92"/>
      <c r="M229" s="92"/>
      <c r="N229" s="92"/>
      <c r="O229" s="92"/>
      <c r="P229" s="93"/>
    </row>
    <row r="230" spans="1:16" ht="14.25">
      <c r="A230" s="88">
        <v>1</v>
      </c>
      <c r="B230" s="89"/>
      <c r="C230" s="94" t="s">
        <v>164</v>
      </c>
      <c r="D230" s="89" t="s">
        <v>69</v>
      </c>
      <c r="E230" s="89">
        <v>35.6</v>
      </c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3"/>
    </row>
    <row r="231" spans="1:16" ht="14.25">
      <c r="A231" s="88">
        <v>2</v>
      </c>
      <c r="B231" s="89"/>
      <c r="C231" s="94" t="s">
        <v>165</v>
      </c>
      <c r="D231" s="89" t="s">
        <v>69</v>
      </c>
      <c r="E231" s="89">
        <v>35.6</v>
      </c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3"/>
    </row>
    <row r="232" spans="1:16" ht="14.25">
      <c r="A232" s="88"/>
      <c r="B232" s="89"/>
      <c r="C232" s="94" t="s">
        <v>166</v>
      </c>
      <c r="D232" s="89" t="s">
        <v>85</v>
      </c>
      <c r="E232" s="89">
        <f>0.4*E231</f>
        <v>14.240000000000002</v>
      </c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3"/>
    </row>
    <row r="233" spans="1:16" ht="14.25">
      <c r="A233" s="88">
        <v>3</v>
      </c>
      <c r="B233" s="89"/>
      <c r="C233" s="94" t="s">
        <v>167</v>
      </c>
      <c r="D233" s="89" t="s">
        <v>69</v>
      </c>
      <c r="E233" s="89">
        <v>35.6</v>
      </c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3"/>
    </row>
    <row r="234" spans="1:16" ht="14.25">
      <c r="A234" s="88">
        <v>4</v>
      </c>
      <c r="B234" s="89"/>
      <c r="C234" s="94" t="s">
        <v>168</v>
      </c>
      <c r="D234" s="89" t="s">
        <v>69</v>
      </c>
      <c r="E234" s="89">
        <v>35.6</v>
      </c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3"/>
    </row>
    <row r="235" spans="1:16" ht="14.25">
      <c r="A235" s="88"/>
      <c r="B235" s="89"/>
      <c r="C235" s="94" t="s">
        <v>171</v>
      </c>
      <c r="D235" s="89" t="s">
        <v>69</v>
      </c>
      <c r="E235" s="89">
        <f>E234*1.05</f>
        <v>37.38</v>
      </c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3"/>
    </row>
    <row r="236" spans="1:16" ht="14.25">
      <c r="A236" s="88"/>
      <c r="B236" s="89"/>
      <c r="C236" s="94" t="s">
        <v>169</v>
      </c>
      <c r="D236" s="89" t="s">
        <v>80</v>
      </c>
      <c r="E236" s="89">
        <f>3.5*E234</f>
        <v>124.60000000000001</v>
      </c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3"/>
    </row>
    <row r="237" spans="1:16" ht="14.25">
      <c r="A237" s="88"/>
      <c r="B237" s="89"/>
      <c r="C237" s="94" t="s">
        <v>170</v>
      </c>
      <c r="D237" s="89" t="s">
        <v>80</v>
      </c>
      <c r="E237" s="89">
        <f>0.4*E234</f>
        <v>14.240000000000002</v>
      </c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3"/>
    </row>
    <row r="238" spans="1:16" ht="14.25">
      <c r="A238" s="88">
        <v>5</v>
      </c>
      <c r="B238" s="89"/>
      <c r="C238" s="94" t="s">
        <v>162</v>
      </c>
      <c r="D238" s="89" t="s">
        <v>48</v>
      </c>
      <c r="E238" s="89">
        <v>12.6</v>
      </c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3"/>
    </row>
    <row r="239" spans="1:16" ht="14.25">
      <c r="A239" s="88">
        <v>6</v>
      </c>
      <c r="B239" s="89"/>
      <c r="C239" s="94" t="s">
        <v>153</v>
      </c>
      <c r="D239" s="89" t="s">
        <v>49</v>
      </c>
      <c r="E239" s="95">
        <v>3</v>
      </c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3"/>
    </row>
    <row r="240" spans="1:16" s="41" customFormat="1" ht="14.25">
      <c r="A240" s="99"/>
      <c r="B240" s="95"/>
      <c r="C240" s="119" t="s">
        <v>385</v>
      </c>
      <c r="D240" s="95"/>
      <c r="E240" s="95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1:16" ht="42.75">
      <c r="A241" s="88">
        <v>1</v>
      </c>
      <c r="B241" s="89"/>
      <c r="C241" s="94" t="s">
        <v>330</v>
      </c>
      <c r="D241" s="89" t="s">
        <v>69</v>
      </c>
      <c r="E241" s="95">
        <v>54</v>
      </c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1:16" ht="14.25">
      <c r="A242" s="88">
        <v>2</v>
      </c>
      <c r="B242" s="89"/>
      <c r="C242" s="94" t="s">
        <v>331</v>
      </c>
      <c r="D242" s="89" t="s">
        <v>69</v>
      </c>
      <c r="E242" s="95">
        <v>54</v>
      </c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1:16" ht="14.25">
      <c r="A243" s="88"/>
      <c r="B243" s="89"/>
      <c r="C243" s="94" t="s">
        <v>332</v>
      </c>
      <c r="D243" s="89" t="s">
        <v>73</v>
      </c>
      <c r="E243" s="95">
        <f>0.01*E242</f>
        <v>0.54</v>
      </c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1:16" ht="14.25">
      <c r="A244" s="88">
        <v>3</v>
      </c>
      <c r="B244" s="89"/>
      <c r="C244" s="94" t="s">
        <v>333</v>
      </c>
      <c r="D244" s="89" t="s">
        <v>69</v>
      </c>
      <c r="E244" s="95">
        <v>54</v>
      </c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1:16" ht="14.25">
      <c r="A245" s="88"/>
      <c r="B245" s="89"/>
      <c r="C245" s="94" t="s">
        <v>336</v>
      </c>
      <c r="D245" s="89" t="s">
        <v>69</v>
      </c>
      <c r="E245" s="95">
        <f>1.04*E244</f>
        <v>56.160000000000004</v>
      </c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1:16" ht="14.25">
      <c r="A246" s="88">
        <v>4</v>
      </c>
      <c r="B246" s="89"/>
      <c r="C246" s="94" t="s">
        <v>334</v>
      </c>
      <c r="D246" s="89" t="s">
        <v>69</v>
      </c>
      <c r="E246" s="95">
        <v>54</v>
      </c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1:16" ht="28.5">
      <c r="A247" s="88"/>
      <c r="B247" s="89"/>
      <c r="C247" s="94" t="s">
        <v>337</v>
      </c>
      <c r="D247" s="89" t="s">
        <v>69</v>
      </c>
      <c r="E247" s="95">
        <f>1.05*E246</f>
        <v>56.7</v>
      </c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1:16" ht="14.25">
      <c r="A248" s="88"/>
      <c r="B248" s="89"/>
      <c r="C248" s="90" t="s">
        <v>386</v>
      </c>
      <c r="D248" s="89"/>
      <c r="E248" s="95"/>
      <c r="F248" s="91"/>
      <c r="G248" s="91"/>
      <c r="H248" s="92"/>
      <c r="I248" s="92"/>
      <c r="J248" s="92"/>
      <c r="K248" s="92"/>
      <c r="L248" s="92"/>
      <c r="M248" s="92"/>
      <c r="N248" s="92"/>
      <c r="O248" s="92"/>
      <c r="P248" s="93"/>
    </row>
    <row r="249" spans="1:16" ht="14.25">
      <c r="A249" s="88">
        <v>1</v>
      </c>
      <c r="B249" s="89"/>
      <c r="C249" s="94" t="s">
        <v>75</v>
      </c>
      <c r="D249" s="89" t="s">
        <v>49</v>
      </c>
      <c r="E249" s="89">
        <v>3</v>
      </c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3"/>
    </row>
    <row r="250" spans="1:16" ht="14.25">
      <c r="A250" s="88">
        <v>2</v>
      </c>
      <c r="B250" s="89"/>
      <c r="C250" s="94" t="s">
        <v>161</v>
      </c>
      <c r="D250" s="89" t="s">
        <v>49</v>
      </c>
      <c r="E250" s="89">
        <v>9</v>
      </c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3"/>
    </row>
    <row r="251" spans="1:16" ht="14.25">
      <c r="A251" s="88">
        <v>3</v>
      </c>
      <c r="B251" s="89"/>
      <c r="C251" s="94" t="s">
        <v>226</v>
      </c>
      <c r="D251" s="89" t="s">
        <v>49</v>
      </c>
      <c r="E251" s="89">
        <v>3</v>
      </c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3"/>
    </row>
    <row r="252" spans="1:16" ht="14.25">
      <c r="A252" s="88"/>
      <c r="B252" s="89"/>
      <c r="C252" s="96" t="s">
        <v>8</v>
      </c>
      <c r="D252" s="89"/>
      <c r="E252" s="89"/>
      <c r="F252" s="91"/>
      <c r="G252" s="91"/>
      <c r="H252" s="92"/>
      <c r="I252" s="92"/>
      <c r="J252" s="92"/>
      <c r="K252" s="92"/>
      <c r="L252" s="92"/>
      <c r="M252" s="97"/>
      <c r="N252" s="97"/>
      <c r="O252" s="97"/>
      <c r="P252" s="98"/>
    </row>
    <row r="253" spans="1:16" ht="15" thickBot="1">
      <c r="A253" s="113"/>
      <c r="B253" s="114"/>
      <c r="C253" s="115"/>
      <c r="D253" s="114"/>
      <c r="E253" s="114"/>
      <c r="F253" s="116"/>
      <c r="G253" s="116"/>
      <c r="H253" s="117"/>
      <c r="I253" s="117"/>
      <c r="J253" s="117"/>
      <c r="K253" s="117"/>
      <c r="L253" s="117"/>
      <c r="M253" s="117"/>
      <c r="N253" s="117"/>
      <c r="O253" s="117"/>
      <c r="P253" s="118"/>
    </row>
    <row r="254" spans="1:16" ht="14.25">
      <c r="A254" s="178" t="s">
        <v>8</v>
      </c>
      <c r="B254" s="179"/>
      <c r="C254" s="179"/>
      <c r="D254" s="179"/>
      <c r="E254" s="179"/>
      <c r="F254" s="179"/>
      <c r="G254" s="179"/>
      <c r="H254" s="179"/>
      <c r="I254" s="179"/>
      <c r="J254" s="179"/>
      <c r="K254" s="180"/>
      <c r="L254" s="21"/>
      <c r="M254" s="21"/>
      <c r="N254" s="21"/>
      <c r="O254" s="21"/>
      <c r="P254" s="50"/>
    </row>
    <row r="255" spans="1:16" ht="14.25">
      <c r="A255" s="181" t="s">
        <v>1</v>
      </c>
      <c r="B255" s="182"/>
      <c r="C255" s="182"/>
      <c r="D255" s="182"/>
      <c r="E255" s="182"/>
      <c r="F255" s="182"/>
      <c r="G255" s="182"/>
      <c r="H255" s="182"/>
      <c r="I255" s="182"/>
      <c r="J255" s="182"/>
      <c r="K255" s="183"/>
      <c r="L255" s="27"/>
      <c r="M255" s="22"/>
      <c r="N255" s="22"/>
      <c r="O255" s="22"/>
      <c r="P255" s="51"/>
    </row>
    <row r="256" spans="1:16" ht="15" thickBot="1">
      <c r="A256" s="184" t="s">
        <v>28</v>
      </c>
      <c r="B256" s="185"/>
      <c r="C256" s="185"/>
      <c r="D256" s="185"/>
      <c r="E256" s="185"/>
      <c r="F256" s="185"/>
      <c r="G256" s="185"/>
      <c r="H256" s="185"/>
      <c r="I256" s="185"/>
      <c r="J256" s="185"/>
      <c r="K256" s="186"/>
      <c r="L256" s="20"/>
      <c r="M256" s="23"/>
      <c r="N256" s="23"/>
      <c r="O256" s="23"/>
      <c r="P256" s="52"/>
    </row>
    <row r="258" spans="1:16" ht="14.25">
      <c r="A258" s="65" t="s">
        <v>352</v>
      </c>
      <c r="B258" s="120"/>
      <c r="C258" s="61"/>
      <c r="D258" s="3"/>
      <c r="O258" s="25"/>
      <c r="P258" s="53"/>
    </row>
    <row r="259" spans="1:11" ht="14.25">
      <c r="A259" s="68"/>
      <c r="C259" s="69" t="s">
        <v>353</v>
      </c>
      <c r="J259" s="2"/>
      <c r="K259" s="3"/>
    </row>
    <row r="260" spans="1:4" ht="14.25">
      <c r="A260" s="65" t="s">
        <v>10</v>
      </c>
      <c r="B260" s="121"/>
      <c r="C260" s="61"/>
      <c r="D260" s="3"/>
    </row>
    <row r="261" spans="1:3" ht="14.25">
      <c r="A261" s="68"/>
      <c r="C261" s="69" t="s">
        <v>359</v>
      </c>
    </row>
  </sheetData>
  <sheetProtection/>
  <mergeCells count="17">
    <mergeCell ref="A15:P15"/>
    <mergeCell ref="A7:P7"/>
    <mergeCell ref="A4:P4"/>
    <mergeCell ref="D9:P9"/>
    <mergeCell ref="A14:P14"/>
    <mergeCell ref="A5:P5"/>
    <mergeCell ref="A6:P6"/>
    <mergeCell ref="L18:P18"/>
    <mergeCell ref="A254:K254"/>
    <mergeCell ref="A255:K255"/>
    <mergeCell ref="A256:K256"/>
    <mergeCell ref="A18:A19"/>
    <mergeCell ref="B18:B19"/>
    <mergeCell ref="C18:C19"/>
    <mergeCell ref="D18:D19"/>
    <mergeCell ref="E18:E19"/>
    <mergeCell ref="F18:K18"/>
  </mergeCells>
  <printOptions horizontalCentered="1"/>
  <pageMargins left="0.2362204724409449" right="0.2362204724409449" top="0.7086614173228347" bottom="0.3937007874015748" header="0.31496062992125984" footer="0.31496062992125984"/>
  <pageSetup cellComments="asDisplayed" horizontalDpi="600" verticalDpi="600" orientation="landscape" paperSize="9" scale="67" r:id="rId1"/>
  <headerFooter>
    <oddHeader>&amp;R&amp;10 5. pielikums
Latvijas būvnormatīvam LBN 501-06
"Būvizmaksu noteikšanas kārtība"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88"/>
  <sheetViews>
    <sheetView showZeros="0" zoomScalePageLayoutView="0" workbookViewId="0" topLeftCell="A1">
      <selection activeCell="F72" sqref="F72"/>
    </sheetView>
  </sheetViews>
  <sheetFormatPr defaultColWidth="9.140625" defaultRowHeight="15"/>
  <cols>
    <col min="1" max="1" width="6.140625" style="1" customWidth="1"/>
    <col min="2" max="2" width="8.8515625" style="1" customWidth="1"/>
    <col min="3" max="3" width="35.7109375" style="1" customWidth="1"/>
    <col min="4" max="4" width="9.421875" style="1" customWidth="1"/>
    <col min="5" max="5" width="12.00390625" style="1" customWidth="1"/>
    <col min="6" max="6" width="8.7109375" style="1" customWidth="1"/>
    <col min="7" max="7" width="10.28125" style="1" customWidth="1"/>
    <col min="8" max="8" width="9.8515625" style="1" customWidth="1"/>
    <col min="9" max="11" width="10.00390625" style="1" customWidth="1"/>
    <col min="12" max="12" width="11.421875" style="1" customWidth="1"/>
    <col min="13" max="13" width="12.00390625" style="1" customWidth="1"/>
    <col min="14" max="15" width="12.140625" style="1" customWidth="1"/>
    <col min="16" max="16" width="11.8515625" style="1" customWidth="1"/>
    <col min="17" max="17" width="15.00390625" style="1" customWidth="1"/>
    <col min="18" max="16384" width="9.140625" style="1" customWidth="1"/>
  </cols>
  <sheetData>
    <row r="1" ht="15">
      <c r="Q1" s="59" t="s">
        <v>342</v>
      </c>
    </row>
    <row r="2" ht="15">
      <c r="Q2" s="59" t="s">
        <v>344</v>
      </c>
    </row>
    <row r="3" ht="15">
      <c r="Q3" s="59" t="s">
        <v>343</v>
      </c>
    </row>
    <row r="4" spans="1:17" ht="18.75">
      <c r="A4" s="155" t="s">
        <v>345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7" ht="14.25">
      <c r="A5" s="156" t="s">
        <v>346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23" ht="15" customHeight="1">
      <c r="A6" s="200" t="s">
        <v>361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79"/>
      <c r="S6" s="79"/>
      <c r="T6" s="79"/>
      <c r="U6" s="79"/>
      <c r="V6" s="79"/>
      <c r="W6" s="79"/>
    </row>
    <row r="7" spans="1:17" ht="15">
      <c r="A7" s="153" t="s">
        <v>348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2:17" ht="8.25" customHeight="1">
      <c r="L8" s="19"/>
      <c r="M8" s="28"/>
      <c r="N8" s="28"/>
      <c r="O8" s="28"/>
      <c r="P8" s="28"/>
      <c r="Q8" s="28"/>
    </row>
    <row r="9" spans="3:17" ht="15" customHeight="1">
      <c r="C9" s="2" t="s">
        <v>0</v>
      </c>
      <c r="D9" s="154" t="s">
        <v>361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28"/>
    </row>
    <row r="10" spans="3:5" ht="14.25">
      <c r="C10" s="2" t="s">
        <v>4</v>
      </c>
      <c r="D10" s="1" t="s">
        <v>347</v>
      </c>
      <c r="E10" s="3"/>
    </row>
    <row r="11" spans="3:7" ht="14.25">
      <c r="C11" s="2" t="s">
        <v>2</v>
      </c>
      <c r="D11" s="62"/>
      <c r="E11" s="80">
        <v>0</v>
      </c>
      <c r="F11" s="62"/>
      <c r="G11" s="62"/>
    </row>
    <row r="12" spans="3:5" ht="14.25">
      <c r="C12" s="2" t="s">
        <v>3</v>
      </c>
      <c r="D12" s="1" t="s">
        <v>349</v>
      </c>
      <c r="E12" s="3">
        <v>0</v>
      </c>
    </row>
    <row r="13" ht="4.5" customHeight="1"/>
    <row r="14" spans="1:24" ht="17.25">
      <c r="A14" s="175" t="s">
        <v>213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54"/>
      <c r="S14" s="54"/>
      <c r="T14" s="54"/>
      <c r="U14" s="54"/>
      <c r="V14" s="54"/>
      <c r="W14" s="54"/>
      <c r="X14" s="54"/>
    </row>
    <row r="15" spans="1:24" ht="19.5">
      <c r="A15" s="192" t="s">
        <v>210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55"/>
      <c r="S15" s="55"/>
      <c r="T15" s="55"/>
      <c r="U15" s="55"/>
      <c r="V15" s="55"/>
      <c r="W15" s="55"/>
      <c r="X15" s="55"/>
    </row>
    <row r="16" ht="7.5" customHeight="1"/>
    <row r="17" spans="1:17" ht="14.25">
      <c r="A17" s="3" t="s">
        <v>46</v>
      </c>
      <c r="O17" s="1" t="s">
        <v>350</v>
      </c>
      <c r="Q17" s="62"/>
    </row>
    <row r="18" ht="15.75" thickBot="1"/>
    <row r="19" spans="1:17" ht="14.25">
      <c r="A19" s="187" t="s">
        <v>19</v>
      </c>
      <c r="B19" s="176" t="s">
        <v>20</v>
      </c>
      <c r="C19" s="194" t="s">
        <v>21</v>
      </c>
      <c r="D19" s="195"/>
      <c r="E19" s="190" t="s">
        <v>22</v>
      </c>
      <c r="F19" s="190" t="s">
        <v>23</v>
      </c>
      <c r="G19" s="176" t="s">
        <v>24</v>
      </c>
      <c r="H19" s="176"/>
      <c r="I19" s="176"/>
      <c r="J19" s="176"/>
      <c r="K19" s="176"/>
      <c r="L19" s="176"/>
      <c r="M19" s="176" t="s">
        <v>25</v>
      </c>
      <c r="N19" s="176"/>
      <c r="O19" s="176"/>
      <c r="P19" s="176"/>
      <c r="Q19" s="177"/>
    </row>
    <row r="20" spans="1:17" ht="72.75" customHeight="1">
      <c r="A20" s="188"/>
      <c r="B20" s="189"/>
      <c r="C20" s="196"/>
      <c r="D20" s="197"/>
      <c r="E20" s="191"/>
      <c r="F20" s="191"/>
      <c r="G20" s="56" t="s">
        <v>26</v>
      </c>
      <c r="H20" s="56" t="s">
        <v>44</v>
      </c>
      <c r="I20" s="56" t="s">
        <v>36</v>
      </c>
      <c r="J20" s="56" t="s">
        <v>37</v>
      </c>
      <c r="K20" s="56" t="s">
        <v>38</v>
      </c>
      <c r="L20" s="56" t="s">
        <v>39</v>
      </c>
      <c r="M20" s="56" t="s">
        <v>27</v>
      </c>
      <c r="N20" s="56" t="s">
        <v>40</v>
      </c>
      <c r="O20" s="56" t="s">
        <v>41</v>
      </c>
      <c r="P20" s="56" t="s">
        <v>42</v>
      </c>
      <c r="Q20" s="31" t="s">
        <v>43</v>
      </c>
    </row>
    <row r="21" spans="1:17" ht="15.75" thickBot="1">
      <c r="A21" s="126">
        <v>1</v>
      </c>
      <c r="B21" s="127">
        <v>2</v>
      </c>
      <c r="C21" s="198">
        <v>3</v>
      </c>
      <c r="D21" s="199"/>
      <c r="E21" s="127">
        <v>4</v>
      </c>
      <c r="F21" s="127">
        <v>5</v>
      </c>
      <c r="G21" s="128">
        <v>6</v>
      </c>
      <c r="H21" s="128">
        <v>7</v>
      </c>
      <c r="I21" s="128">
        <v>8</v>
      </c>
      <c r="J21" s="128">
        <v>9</v>
      </c>
      <c r="K21" s="128">
        <v>10</v>
      </c>
      <c r="L21" s="128">
        <v>11</v>
      </c>
      <c r="M21" s="128">
        <v>12</v>
      </c>
      <c r="N21" s="128">
        <v>13</v>
      </c>
      <c r="O21" s="128">
        <v>14</v>
      </c>
      <c r="P21" s="128">
        <v>15</v>
      </c>
      <c r="Q21" s="129">
        <v>16</v>
      </c>
    </row>
    <row r="22" spans="1:17" ht="14.25">
      <c r="A22" s="102"/>
      <c r="B22" s="103"/>
      <c r="C22" s="123" t="s">
        <v>387</v>
      </c>
      <c r="D22" s="124"/>
      <c r="E22" s="103"/>
      <c r="F22" s="125"/>
      <c r="G22" s="105"/>
      <c r="H22" s="105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7" ht="14.25">
      <c r="A23" s="88">
        <v>1</v>
      </c>
      <c r="B23" s="89"/>
      <c r="C23" s="94" t="s">
        <v>215</v>
      </c>
      <c r="D23" s="94"/>
      <c r="E23" s="89" t="s">
        <v>188</v>
      </c>
      <c r="F23" s="95">
        <v>1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ht="28.5">
      <c r="A24" s="88">
        <v>2</v>
      </c>
      <c r="B24" s="89"/>
      <c r="C24" s="94" t="s">
        <v>216</v>
      </c>
      <c r="D24" s="94"/>
      <c r="E24" s="89" t="s">
        <v>188</v>
      </c>
      <c r="F24" s="95">
        <v>1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ht="14.25">
      <c r="A25" s="88">
        <v>3</v>
      </c>
      <c r="B25" s="89"/>
      <c r="C25" s="94" t="s">
        <v>217</v>
      </c>
      <c r="D25" s="94"/>
      <c r="E25" s="89" t="s">
        <v>188</v>
      </c>
      <c r="F25" s="95">
        <v>1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ht="28.5">
      <c r="A26" s="88">
        <v>4</v>
      </c>
      <c r="B26" s="89"/>
      <c r="C26" s="94" t="s">
        <v>186</v>
      </c>
      <c r="D26" s="100"/>
      <c r="E26" s="89" t="s">
        <v>188</v>
      </c>
      <c r="F26" s="95">
        <v>1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ht="28.5">
      <c r="A27" s="88">
        <v>5</v>
      </c>
      <c r="B27" s="89"/>
      <c r="C27" s="94" t="s">
        <v>249</v>
      </c>
      <c r="D27" s="100"/>
      <c r="E27" s="89" t="s">
        <v>188</v>
      </c>
      <c r="F27" s="95">
        <v>42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ht="14.25">
      <c r="A28" s="88"/>
      <c r="B28" s="89"/>
      <c r="C28" s="122" t="s">
        <v>388</v>
      </c>
      <c r="D28" s="100"/>
      <c r="E28" s="89"/>
      <c r="F28" s="95"/>
      <c r="G28" s="91"/>
      <c r="H28" s="91"/>
      <c r="I28" s="92"/>
      <c r="J28" s="92"/>
      <c r="K28" s="92"/>
      <c r="L28" s="92"/>
      <c r="M28" s="92"/>
      <c r="N28" s="92"/>
      <c r="O28" s="92"/>
      <c r="P28" s="92"/>
      <c r="Q28" s="92"/>
    </row>
    <row r="29" spans="1:17" ht="14.25">
      <c r="A29" s="88">
        <v>1</v>
      </c>
      <c r="B29" s="89"/>
      <c r="C29" s="94" t="s">
        <v>245</v>
      </c>
      <c r="D29" s="137" t="s">
        <v>408</v>
      </c>
      <c r="E29" s="89" t="s">
        <v>187</v>
      </c>
      <c r="F29" s="95">
        <v>238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ht="14.25">
      <c r="A30" s="99">
        <v>2</v>
      </c>
      <c r="B30" s="95"/>
      <c r="C30" s="100" t="s">
        <v>218</v>
      </c>
      <c r="D30" s="137" t="s">
        <v>408</v>
      </c>
      <c r="E30" s="95" t="s">
        <v>187</v>
      </c>
      <c r="F30" s="95">
        <v>243</v>
      </c>
      <c r="G30" s="91"/>
      <c r="H30" s="91"/>
      <c r="I30" s="91"/>
      <c r="J30" s="91"/>
      <c r="K30" s="91"/>
      <c r="L30" s="92"/>
      <c r="M30" s="92"/>
      <c r="N30" s="92"/>
      <c r="O30" s="92"/>
      <c r="P30" s="92"/>
      <c r="Q30" s="92"/>
    </row>
    <row r="31" spans="1:17" ht="14.25">
      <c r="A31" s="99">
        <v>3</v>
      </c>
      <c r="B31" s="95"/>
      <c r="C31" s="100" t="s">
        <v>218</v>
      </c>
      <c r="D31" s="137" t="s">
        <v>409</v>
      </c>
      <c r="E31" s="95" t="s">
        <v>187</v>
      </c>
      <c r="F31" s="95">
        <v>178</v>
      </c>
      <c r="G31" s="91"/>
      <c r="H31" s="91"/>
      <c r="I31" s="91"/>
      <c r="J31" s="91"/>
      <c r="K31" s="91"/>
      <c r="L31" s="92"/>
      <c r="M31" s="92"/>
      <c r="N31" s="92"/>
      <c r="O31" s="92"/>
      <c r="P31" s="92"/>
      <c r="Q31" s="92"/>
    </row>
    <row r="32" spans="1:17" ht="14.25">
      <c r="A32" s="99">
        <v>4</v>
      </c>
      <c r="B32" s="95"/>
      <c r="C32" s="100" t="s">
        <v>218</v>
      </c>
      <c r="D32" s="137" t="s">
        <v>410</v>
      </c>
      <c r="E32" s="95" t="s">
        <v>187</v>
      </c>
      <c r="F32" s="95">
        <v>93</v>
      </c>
      <c r="G32" s="91"/>
      <c r="H32" s="91"/>
      <c r="I32" s="91"/>
      <c r="J32" s="91"/>
      <c r="K32" s="91"/>
      <c r="L32" s="92"/>
      <c r="M32" s="92"/>
      <c r="N32" s="92"/>
      <c r="O32" s="92"/>
      <c r="P32" s="92"/>
      <c r="Q32" s="92"/>
    </row>
    <row r="33" spans="1:17" ht="14.25">
      <c r="A33" s="99">
        <v>5</v>
      </c>
      <c r="B33" s="95"/>
      <c r="C33" s="100" t="s">
        <v>218</v>
      </c>
      <c r="D33" s="137" t="s">
        <v>411</v>
      </c>
      <c r="E33" s="95" t="s">
        <v>187</v>
      </c>
      <c r="F33" s="95">
        <v>161</v>
      </c>
      <c r="G33" s="91"/>
      <c r="H33" s="91"/>
      <c r="I33" s="91"/>
      <c r="J33" s="91"/>
      <c r="K33" s="91"/>
      <c r="L33" s="92"/>
      <c r="M33" s="92"/>
      <c r="N33" s="92"/>
      <c r="O33" s="92"/>
      <c r="P33" s="92"/>
      <c r="Q33" s="92"/>
    </row>
    <row r="34" spans="1:17" ht="14.25">
      <c r="A34" s="99">
        <v>6</v>
      </c>
      <c r="B34" s="95"/>
      <c r="C34" s="100" t="s">
        <v>218</v>
      </c>
      <c r="D34" s="137" t="s">
        <v>412</v>
      </c>
      <c r="E34" s="95" t="s">
        <v>187</v>
      </c>
      <c r="F34" s="95">
        <v>82</v>
      </c>
      <c r="G34" s="91"/>
      <c r="H34" s="91"/>
      <c r="I34" s="91"/>
      <c r="J34" s="91"/>
      <c r="K34" s="91"/>
      <c r="L34" s="92"/>
      <c r="M34" s="92"/>
      <c r="N34" s="92"/>
      <c r="O34" s="92"/>
      <c r="P34" s="92"/>
      <c r="Q34" s="92"/>
    </row>
    <row r="35" spans="1:17" ht="14.25">
      <c r="A35" s="99">
        <v>7</v>
      </c>
      <c r="B35" s="95"/>
      <c r="C35" s="100" t="s">
        <v>218</v>
      </c>
      <c r="D35" s="137" t="s">
        <v>413</v>
      </c>
      <c r="E35" s="95" t="s">
        <v>187</v>
      </c>
      <c r="F35" s="95">
        <v>7</v>
      </c>
      <c r="G35" s="91"/>
      <c r="H35" s="91"/>
      <c r="I35" s="91"/>
      <c r="J35" s="91"/>
      <c r="K35" s="91"/>
      <c r="L35" s="92"/>
      <c r="M35" s="92"/>
      <c r="N35" s="92"/>
      <c r="O35" s="92"/>
      <c r="P35" s="92"/>
      <c r="Q35" s="92"/>
    </row>
    <row r="36" spans="1:17" ht="14.25">
      <c r="A36" s="99">
        <v>8</v>
      </c>
      <c r="B36" s="95"/>
      <c r="C36" s="100" t="s">
        <v>218</v>
      </c>
      <c r="D36" s="137" t="s">
        <v>414</v>
      </c>
      <c r="E36" s="95" t="s">
        <v>187</v>
      </c>
      <c r="F36" s="95">
        <v>78</v>
      </c>
      <c r="G36" s="91"/>
      <c r="H36" s="91"/>
      <c r="I36" s="91"/>
      <c r="J36" s="91"/>
      <c r="K36" s="91"/>
      <c r="L36" s="92"/>
      <c r="M36" s="92"/>
      <c r="N36" s="92"/>
      <c r="O36" s="92"/>
      <c r="P36" s="92"/>
      <c r="Q36" s="92"/>
    </row>
    <row r="37" spans="1:17" ht="14.25">
      <c r="A37" s="99">
        <v>9</v>
      </c>
      <c r="B37" s="95"/>
      <c r="C37" s="100" t="s">
        <v>218</v>
      </c>
      <c r="D37" s="137" t="s">
        <v>415</v>
      </c>
      <c r="E37" s="95" t="s">
        <v>187</v>
      </c>
      <c r="F37" s="95">
        <v>28</v>
      </c>
      <c r="G37" s="91"/>
      <c r="H37" s="91"/>
      <c r="I37" s="91"/>
      <c r="J37" s="91"/>
      <c r="K37" s="91"/>
      <c r="L37" s="92"/>
      <c r="M37" s="92"/>
      <c r="N37" s="92"/>
      <c r="O37" s="92"/>
      <c r="P37" s="92"/>
      <c r="Q37" s="92"/>
    </row>
    <row r="38" spans="1:17" ht="14.25">
      <c r="A38" s="99">
        <v>10</v>
      </c>
      <c r="B38" s="95"/>
      <c r="C38" s="100" t="s">
        <v>218</v>
      </c>
      <c r="D38" s="137" t="s">
        <v>416</v>
      </c>
      <c r="E38" s="95" t="s">
        <v>187</v>
      </c>
      <c r="F38" s="95">
        <v>7</v>
      </c>
      <c r="G38" s="91"/>
      <c r="H38" s="91"/>
      <c r="I38" s="91"/>
      <c r="J38" s="91"/>
      <c r="K38" s="91"/>
      <c r="L38" s="92"/>
      <c r="M38" s="92"/>
      <c r="N38" s="92"/>
      <c r="O38" s="92"/>
      <c r="P38" s="92"/>
      <c r="Q38" s="92"/>
    </row>
    <row r="39" spans="1:17" ht="14.25">
      <c r="A39" s="99">
        <v>11</v>
      </c>
      <c r="B39" s="95"/>
      <c r="C39" s="100" t="s">
        <v>218</v>
      </c>
      <c r="D39" s="137" t="s">
        <v>417</v>
      </c>
      <c r="E39" s="95" t="s">
        <v>187</v>
      </c>
      <c r="F39" s="95">
        <v>8</v>
      </c>
      <c r="G39" s="91"/>
      <c r="H39" s="91"/>
      <c r="I39" s="91"/>
      <c r="J39" s="91"/>
      <c r="K39" s="91"/>
      <c r="L39" s="92"/>
      <c r="M39" s="92"/>
      <c r="N39" s="92"/>
      <c r="O39" s="92"/>
      <c r="P39" s="92"/>
      <c r="Q39" s="92"/>
    </row>
    <row r="40" spans="1:17" ht="28.5">
      <c r="A40" s="88">
        <v>10</v>
      </c>
      <c r="B40" s="89"/>
      <c r="C40" s="94" t="s">
        <v>310</v>
      </c>
      <c r="D40" s="137" t="s">
        <v>413</v>
      </c>
      <c r="E40" s="89" t="s">
        <v>187</v>
      </c>
      <c r="F40" s="95">
        <v>7</v>
      </c>
      <c r="G40" s="92"/>
      <c r="H40" s="92"/>
      <c r="I40" s="92"/>
      <c r="J40" s="91"/>
      <c r="K40" s="92"/>
      <c r="L40" s="92"/>
      <c r="M40" s="92"/>
      <c r="N40" s="92"/>
      <c r="O40" s="92"/>
      <c r="P40" s="92"/>
      <c r="Q40" s="92"/>
    </row>
    <row r="41" spans="1:17" ht="28.5">
      <c r="A41" s="88">
        <v>11</v>
      </c>
      <c r="B41" s="89"/>
      <c r="C41" s="94" t="s">
        <v>310</v>
      </c>
      <c r="D41" s="137" t="s">
        <v>414</v>
      </c>
      <c r="E41" s="89" t="s">
        <v>187</v>
      </c>
      <c r="F41" s="95">
        <v>78</v>
      </c>
      <c r="G41" s="92"/>
      <c r="H41" s="92"/>
      <c r="I41" s="92"/>
      <c r="J41" s="91"/>
      <c r="K41" s="92"/>
      <c r="L41" s="92"/>
      <c r="M41" s="92"/>
      <c r="N41" s="92"/>
      <c r="O41" s="92"/>
      <c r="P41" s="92"/>
      <c r="Q41" s="92"/>
    </row>
    <row r="42" spans="1:17" ht="28.5">
      <c r="A42" s="88">
        <v>12</v>
      </c>
      <c r="B42" s="89"/>
      <c r="C42" s="94" t="s">
        <v>310</v>
      </c>
      <c r="D42" s="137" t="s">
        <v>415</v>
      </c>
      <c r="E42" s="89" t="s">
        <v>187</v>
      </c>
      <c r="F42" s="95">
        <v>28</v>
      </c>
      <c r="G42" s="92"/>
      <c r="H42" s="92"/>
      <c r="I42" s="92"/>
      <c r="J42" s="91"/>
      <c r="K42" s="92"/>
      <c r="L42" s="92"/>
      <c r="M42" s="92"/>
      <c r="N42" s="92"/>
      <c r="O42" s="92"/>
      <c r="P42" s="92"/>
      <c r="Q42" s="92"/>
    </row>
    <row r="43" spans="1:17" ht="28.5">
      <c r="A43" s="88">
        <v>13</v>
      </c>
      <c r="B43" s="89"/>
      <c r="C43" s="94" t="s">
        <v>310</v>
      </c>
      <c r="D43" s="137" t="s">
        <v>416</v>
      </c>
      <c r="E43" s="89" t="s">
        <v>187</v>
      </c>
      <c r="F43" s="95">
        <v>7</v>
      </c>
      <c r="G43" s="92"/>
      <c r="H43" s="92"/>
      <c r="I43" s="92"/>
      <c r="J43" s="91"/>
      <c r="K43" s="92"/>
      <c r="L43" s="92"/>
      <c r="M43" s="92"/>
      <c r="N43" s="92"/>
      <c r="O43" s="92"/>
      <c r="P43" s="92"/>
      <c r="Q43" s="92"/>
    </row>
    <row r="44" spans="1:17" ht="28.5">
      <c r="A44" s="88">
        <v>14</v>
      </c>
      <c r="B44" s="89"/>
      <c r="C44" s="94" t="s">
        <v>310</v>
      </c>
      <c r="D44" s="137" t="s">
        <v>417</v>
      </c>
      <c r="E44" s="89" t="s">
        <v>187</v>
      </c>
      <c r="F44" s="95">
        <v>8</v>
      </c>
      <c r="G44" s="92"/>
      <c r="H44" s="92"/>
      <c r="I44" s="92"/>
      <c r="J44" s="91"/>
      <c r="K44" s="92"/>
      <c r="L44" s="92"/>
      <c r="M44" s="92"/>
      <c r="N44" s="92"/>
      <c r="O44" s="92"/>
      <c r="P44" s="92"/>
      <c r="Q44" s="92"/>
    </row>
    <row r="45" spans="1:17" s="41" customFormat="1" ht="57">
      <c r="A45" s="99">
        <v>38</v>
      </c>
      <c r="B45" s="95"/>
      <c r="C45" s="100" t="s">
        <v>398</v>
      </c>
      <c r="D45" s="100" t="s">
        <v>189</v>
      </c>
      <c r="E45" s="95" t="s">
        <v>188</v>
      </c>
      <c r="F45" s="95">
        <v>12</v>
      </c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1:17" s="41" customFormat="1" ht="57">
      <c r="A46" s="99">
        <v>39</v>
      </c>
      <c r="B46" s="95"/>
      <c r="C46" s="100" t="s">
        <v>398</v>
      </c>
      <c r="D46" s="100" t="s">
        <v>190</v>
      </c>
      <c r="E46" s="95" t="s">
        <v>188</v>
      </c>
      <c r="F46" s="95">
        <v>4</v>
      </c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1:17" s="41" customFormat="1" ht="57">
      <c r="A47" s="99">
        <v>40</v>
      </c>
      <c r="B47" s="95"/>
      <c r="C47" s="100" t="s">
        <v>398</v>
      </c>
      <c r="D47" s="100" t="s">
        <v>191</v>
      </c>
      <c r="E47" s="95" t="s">
        <v>188</v>
      </c>
      <c r="F47" s="95">
        <v>42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1:17" s="41" customFormat="1" ht="57">
      <c r="A48" s="99">
        <v>41</v>
      </c>
      <c r="B48" s="95"/>
      <c r="C48" s="100" t="s">
        <v>398</v>
      </c>
      <c r="D48" s="100" t="s">
        <v>192</v>
      </c>
      <c r="E48" s="95" t="s">
        <v>188</v>
      </c>
      <c r="F48" s="95">
        <v>15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1:17" s="41" customFormat="1" ht="57">
      <c r="A49" s="99">
        <v>42</v>
      </c>
      <c r="B49" s="95"/>
      <c r="C49" s="100" t="s">
        <v>398</v>
      </c>
      <c r="D49" s="100" t="s">
        <v>193</v>
      </c>
      <c r="E49" s="95" t="s">
        <v>188</v>
      </c>
      <c r="F49" s="95">
        <v>17</v>
      </c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1:17" s="41" customFormat="1" ht="57">
      <c r="A50" s="99">
        <v>43</v>
      </c>
      <c r="B50" s="95"/>
      <c r="C50" s="100" t="s">
        <v>398</v>
      </c>
      <c r="D50" s="100" t="s">
        <v>194</v>
      </c>
      <c r="E50" s="95" t="s">
        <v>188</v>
      </c>
      <c r="F50" s="95">
        <v>14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1:17" s="41" customFormat="1" ht="57">
      <c r="A51" s="99">
        <v>44</v>
      </c>
      <c r="B51" s="95"/>
      <c r="C51" s="100" t="s">
        <v>398</v>
      </c>
      <c r="D51" s="100" t="s">
        <v>195</v>
      </c>
      <c r="E51" s="95" t="s">
        <v>188</v>
      </c>
      <c r="F51" s="95">
        <v>8</v>
      </c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1:17" s="41" customFormat="1" ht="57">
      <c r="A52" s="99">
        <v>45</v>
      </c>
      <c r="B52" s="95"/>
      <c r="C52" s="100" t="s">
        <v>398</v>
      </c>
      <c r="D52" s="100" t="s">
        <v>196</v>
      </c>
      <c r="E52" s="95" t="s">
        <v>188</v>
      </c>
      <c r="F52" s="95">
        <v>17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1:17" s="41" customFormat="1" ht="57">
      <c r="A53" s="99">
        <v>46</v>
      </c>
      <c r="B53" s="95"/>
      <c r="C53" s="100" t="s">
        <v>399</v>
      </c>
      <c r="D53" s="100" t="s">
        <v>197</v>
      </c>
      <c r="E53" s="95" t="s">
        <v>188</v>
      </c>
      <c r="F53" s="95">
        <v>3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1:17" s="41" customFormat="1" ht="57">
      <c r="A54" s="99">
        <v>47</v>
      </c>
      <c r="B54" s="95"/>
      <c r="C54" s="100" t="s">
        <v>399</v>
      </c>
      <c r="D54" s="100" t="s">
        <v>198</v>
      </c>
      <c r="E54" s="95" t="s">
        <v>188</v>
      </c>
      <c r="F54" s="95">
        <v>3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1:17" ht="28.5">
      <c r="A55" s="88">
        <v>48</v>
      </c>
      <c r="B55" s="89"/>
      <c r="C55" s="100" t="s">
        <v>219</v>
      </c>
      <c r="D55" s="100" t="s">
        <v>199</v>
      </c>
      <c r="E55" s="89" t="s">
        <v>188</v>
      </c>
      <c r="F55" s="95">
        <v>4</v>
      </c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1:17" ht="28.5">
      <c r="A56" s="99">
        <v>49</v>
      </c>
      <c r="B56" s="89"/>
      <c r="C56" s="100" t="s">
        <v>219</v>
      </c>
      <c r="D56" s="100" t="s">
        <v>200</v>
      </c>
      <c r="E56" s="89" t="s">
        <v>188</v>
      </c>
      <c r="F56" s="95">
        <v>13</v>
      </c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1:17" ht="28.5">
      <c r="A57" s="88">
        <v>50</v>
      </c>
      <c r="B57" s="89"/>
      <c r="C57" s="100" t="s">
        <v>219</v>
      </c>
      <c r="D57" s="100" t="s">
        <v>201</v>
      </c>
      <c r="E57" s="89" t="s">
        <v>188</v>
      </c>
      <c r="F57" s="95">
        <v>1</v>
      </c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1:17" ht="28.5">
      <c r="A58" s="99">
        <v>51</v>
      </c>
      <c r="B58" s="89"/>
      <c r="C58" s="100" t="s">
        <v>219</v>
      </c>
      <c r="D58" s="100" t="s">
        <v>202</v>
      </c>
      <c r="E58" s="89" t="s">
        <v>188</v>
      </c>
      <c r="F58" s="95">
        <v>2</v>
      </c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1:17" ht="28.5">
      <c r="A59" s="88">
        <v>52</v>
      </c>
      <c r="B59" s="89"/>
      <c r="C59" s="100" t="s">
        <v>219</v>
      </c>
      <c r="D59" s="100" t="s">
        <v>199</v>
      </c>
      <c r="E59" s="89" t="s">
        <v>188</v>
      </c>
      <c r="F59" s="95">
        <v>1</v>
      </c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1:17" ht="28.5">
      <c r="A60" s="99">
        <v>53</v>
      </c>
      <c r="B60" s="89"/>
      <c r="C60" s="100" t="s">
        <v>219</v>
      </c>
      <c r="D60" s="100" t="s">
        <v>200</v>
      </c>
      <c r="E60" s="89" t="s">
        <v>188</v>
      </c>
      <c r="F60" s="95">
        <v>2</v>
      </c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7" ht="14.25">
      <c r="A61" s="88">
        <v>54</v>
      </c>
      <c r="B61" s="95"/>
      <c r="C61" s="100" t="s">
        <v>224</v>
      </c>
      <c r="D61" s="100" t="s">
        <v>206</v>
      </c>
      <c r="E61" s="95" t="s">
        <v>188</v>
      </c>
      <c r="F61" s="95">
        <v>14</v>
      </c>
      <c r="G61" s="91"/>
      <c r="H61" s="91"/>
      <c r="I61" s="91"/>
      <c r="J61" s="91"/>
      <c r="K61" s="91"/>
      <c r="L61" s="92"/>
      <c r="M61" s="92"/>
      <c r="N61" s="92"/>
      <c r="O61" s="92"/>
      <c r="P61" s="92"/>
      <c r="Q61" s="92"/>
    </row>
    <row r="62" spans="1:17" ht="14.25">
      <c r="A62" s="99">
        <v>55</v>
      </c>
      <c r="B62" s="95"/>
      <c r="C62" s="100" t="s">
        <v>224</v>
      </c>
      <c r="D62" s="100" t="s">
        <v>207</v>
      </c>
      <c r="E62" s="95" t="s">
        <v>188</v>
      </c>
      <c r="F62" s="95">
        <v>22</v>
      </c>
      <c r="G62" s="91"/>
      <c r="H62" s="91"/>
      <c r="I62" s="91"/>
      <c r="J62" s="91"/>
      <c r="K62" s="91"/>
      <c r="L62" s="92"/>
      <c r="M62" s="92"/>
      <c r="N62" s="92"/>
      <c r="O62" s="92"/>
      <c r="P62" s="92"/>
      <c r="Q62" s="92"/>
    </row>
    <row r="63" spans="1:17" ht="14.25">
      <c r="A63" s="88">
        <v>56</v>
      </c>
      <c r="B63" s="95"/>
      <c r="C63" s="100" t="s">
        <v>224</v>
      </c>
      <c r="D63" s="100" t="s">
        <v>208</v>
      </c>
      <c r="E63" s="95" t="s">
        <v>188</v>
      </c>
      <c r="F63" s="95">
        <v>6</v>
      </c>
      <c r="G63" s="91"/>
      <c r="H63" s="91"/>
      <c r="I63" s="91"/>
      <c r="J63" s="91"/>
      <c r="K63" s="91"/>
      <c r="L63" s="92"/>
      <c r="M63" s="92"/>
      <c r="N63" s="92"/>
      <c r="O63" s="92"/>
      <c r="P63" s="92"/>
      <c r="Q63" s="92"/>
    </row>
    <row r="64" spans="1:17" ht="14.25">
      <c r="A64" s="99">
        <v>57</v>
      </c>
      <c r="B64" s="95"/>
      <c r="C64" s="100" t="s">
        <v>224</v>
      </c>
      <c r="D64" s="100" t="s">
        <v>209</v>
      </c>
      <c r="E64" s="95" t="s">
        <v>188</v>
      </c>
      <c r="F64" s="95">
        <v>2</v>
      </c>
      <c r="G64" s="91"/>
      <c r="H64" s="91"/>
      <c r="I64" s="91"/>
      <c r="J64" s="91"/>
      <c r="K64" s="91"/>
      <c r="L64" s="92"/>
      <c r="M64" s="92"/>
      <c r="N64" s="92"/>
      <c r="O64" s="92"/>
      <c r="P64" s="92"/>
      <c r="Q64" s="92"/>
    </row>
    <row r="65" spans="1:17" ht="14.25">
      <c r="A65" s="88">
        <v>58</v>
      </c>
      <c r="B65" s="95"/>
      <c r="C65" s="100" t="s">
        <v>224</v>
      </c>
      <c r="D65" s="100" t="s">
        <v>246</v>
      </c>
      <c r="E65" s="95" t="s">
        <v>188</v>
      </c>
      <c r="F65" s="95">
        <v>2</v>
      </c>
      <c r="G65" s="91"/>
      <c r="H65" s="91"/>
      <c r="I65" s="91"/>
      <c r="J65" s="91"/>
      <c r="K65" s="91"/>
      <c r="L65" s="92"/>
      <c r="M65" s="92"/>
      <c r="N65" s="92"/>
      <c r="O65" s="92"/>
      <c r="P65" s="92"/>
      <c r="Q65" s="92"/>
    </row>
    <row r="66" spans="1:17" ht="14.25">
      <c r="A66" s="99">
        <v>59</v>
      </c>
      <c r="B66" s="95"/>
      <c r="C66" s="100" t="s">
        <v>224</v>
      </c>
      <c r="D66" s="100" t="s">
        <v>247</v>
      </c>
      <c r="E66" s="95" t="s">
        <v>188</v>
      </c>
      <c r="F66" s="95">
        <v>2</v>
      </c>
      <c r="G66" s="91"/>
      <c r="H66" s="91"/>
      <c r="I66" s="91"/>
      <c r="J66" s="91"/>
      <c r="K66" s="91"/>
      <c r="L66" s="92"/>
      <c r="M66" s="92"/>
      <c r="N66" s="92"/>
      <c r="O66" s="92"/>
      <c r="P66" s="92"/>
      <c r="Q66" s="92"/>
    </row>
    <row r="67" spans="1:17" ht="42.75">
      <c r="A67" s="88">
        <v>60</v>
      </c>
      <c r="B67" s="89"/>
      <c r="C67" s="94" t="s">
        <v>220</v>
      </c>
      <c r="D67" s="100" t="s">
        <v>203</v>
      </c>
      <c r="E67" s="89" t="s">
        <v>188</v>
      </c>
      <c r="F67" s="95">
        <v>135</v>
      </c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1:17" ht="28.5">
      <c r="A68" s="99">
        <v>61</v>
      </c>
      <c r="B68" s="89"/>
      <c r="C68" s="94" t="s">
        <v>221</v>
      </c>
      <c r="D68" s="100" t="s">
        <v>204</v>
      </c>
      <c r="E68" s="89" t="s">
        <v>188</v>
      </c>
      <c r="F68" s="95">
        <v>135</v>
      </c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1:17" ht="28.5">
      <c r="A69" s="88">
        <v>62</v>
      </c>
      <c r="B69" s="89"/>
      <c r="C69" s="100" t="s">
        <v>400</v>
      </c>
      <c r="D69" s="100"/>
      <c r="E69" s="89" t="s">
        <v>188</v>
      </c>
      <c r="F69" s="95">
        <v>135</v>
      </c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1:17" ht="28.5">
      <c r="A70" s="99">
        <v>63</v>
      </c>
      <c r="B70" s="89"/>
      <c r="C70" s="100" t="s">
        <v>222</v>
      </c>
      <c r="D70" s="100"/>
      <c r="E70" s="89" t="s">
        <v>188</v>
      </c>
      <c r="F70" s="95">
        <v>45</v>
      </c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1:17" ht="28.5">
      <c r="A71" s="88">
        <v>64</v>
      </c>
      <c r="B71" s="89"/>
      <c r="C71" s="100" t="s">
        <v>401</v>
      </c>
      <c r="D71" s="100"/>
      <c r="E71" s="89" t="s">
        <v>188</v>
      </c>
      <c r="F71" s="95">
        <v>3</v>
      </c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1:17" ht="28.5">
      <c r="A72" s="99">
        <v>65</v>
      </c>
      <c r="B72" s="89"/>
      <c r="C72" s="100" t="s">
        <v>418</v>
      </c>
      <c r="D72" s="100"/>
      <c r="E72" s="89" t="s">
        <v>188</v>
      </c>
      <c r="F72" s="95">
        <v>1</v>
      </c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1:17" ht="28.5">
      <c r="A73" s="88">
        <v>66</v>
      </c>
      <c r="B73" s="89"/>
      <c r="C73" s="94" t="s">
        <v>223</v>
      </c>
      <c r="D73" s="100" t="s">
        <v>205</v>
      </c>
      <c r="E73" s="89" t="s">
        <v>188</v>
      </c>
      <c r="F73" s="95">
        <v>12</v>
      </c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1:17" ht="14.25">
      <c r="A74" s="88">
        <v>67</v>
      </c>
      <c r="B74" s="89"/>
      <c r="C74" s="94" t="s">
        <v>312</v>
      </c>
      <c r="D74" s="100"/>
      <c r="E74" s="89" t="s">
        <v>188</v>
      </c>
      <c r="F74" s="95">
        <v>1</v>
      </c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1:17" ht="28.5">
      <c r="A75" s="99">
        <v>68</v>
      </c>
      <c r="B75" s="89"/>
      <c r="C75" s="94" t="s">
        <v>311</v>
      </c>
      <c r="D75" s="94"/>
      <c r="E75" s="89" t="s">
        <v>188</v>
      </c>
      <c r="F75" s="95">
        <v>1</v>
      </c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1:17" ht="14.25">
      <c r="A76" s="88">
        <v>69</v>
      </c>
      <c r="B76" s="89"/>
      <c r="C76" s="94" t="s">
        <v>182</v>
      </c>
      <c r="D76" s="94"/>
      <c r="E76" s="89" t="s">
        <v>188</v>
      </c>
      <c r="F76" s="95">
        <v>1</v>
      </c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1:17" ht="28.5">
      <c r="A77" s="99">
        <v>70</v>
      </c>
      <c r="B77" s="89"/>
      <c r="C77" s="94" t="s">
        <v>183</v>
      </c>
      <c r="D77" s="94"/>
      <c r="E77" s="89" t="s">
        <v>188</v>
      </c>
      <c r="F77" s="95">
        <v>1</v>
      </c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1:17" ht="28.5">
      <c r="A78" s="88">
        <v>71</v>
      </c>
      <c r="B78" s="89"/>
      <c r="C78" s="94" t="s">
        <v>184</v>
      </c>
      <c r="D78" s="94"/>
      <c r="E78" s="89" t="s">
        <v>188</v>
      </c>
      <c r="F78" s="95">
        <v>1</v>
      </c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1:17" ht="14.25">
      <c r="A79" s="99">
        <v>72</v>
      </c>
      <c r="B79" s="89"/>
      <c r="C79" s="94" t="s">
        <v>185</v>
      </c>
      <c r="D79" s="94"/>
      <c r="E79" s="89" t="s">
        <v>188</v>
      </c>
      <c r="F79" s="95">
        <v>1</v>
      </c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1:17" ht="29.25" thickBot="1">
      <c r="A80" s="88">
        <v>73</v>
      </c>
      <c r="B80" s="89"/>
      <c r="C80" s="94" t="s">
        <v>225</v>
      </c>
      <c r="D80" s="94"/>
      <c r="E80" s="89" t="s">
        <v>188</v>
      </c>
      <c r="F80" s="95">
        <v>1</v>
      </c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1:17" ht="14.25">
      <c r="A81" s="178" t="s">
        <v>8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80"/>
      <c r="M81" s="21"/>
      <c r="N81" s="21"/>
      <c r="O81" s="21"/>
      <c r="P81" s="21"/>
      <c r="Q81" s="4"/>
    </row>
    <row r="82" spans="1:17" ht="14.25">
      <c r="A82" s="181" t="s">
        <v>1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3"/>
      <c r="M82" s="27"/>
      <c r="N82" s="22"/>
      <c r="O82" s="22"/>
      <c r="P82" s="22"/>
      <c r="Q82" s="7"/>
    </row>
    <row r="83" spans="1:17" ht="15" thickBot="1">
      <c r="A83" s="184" t="s">
        <v>28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6"/>
      <c r="M83" s="20"/>
      <c r="N83" s="23"/>
      <c r="O83" s="23"/>
      <c r="P83" s="23"/>
      <c r="Q83" s="24"/>
    </row>
    <row r="85" spans="1:17" ht="14.25">
      <c r="A85" s="65" t="s">
        <v>352</v>
      </c>
      <c r="B85" s="120"/>
      <c r="C85" s="61"/>
      <c r="D85" s="3"/>
      <c r="P85" s="25"/>
      <c r="Q85" s="26"/>
    </row>
    <row r="86" spans="1:12" ht="14.25">
      <c r="A86" s="68"/>
      <c r="C86" s="69" t="s">
        <v>353</v>
      </c>
      <c r="K86" s="2"/>
      <c r="L86" s="3"/>
    </row>
    <row r="87" spans="1:4" ht="14.25">
      <c r="A87" s="65" t="s">
        <v>10</v>
      </c>
      <c r="B87" s="121"/>
      <c r="C87" s="61"/>
      <c r="D87" s="3"/>
    </row>
    <row r="88" spans="1:3" ht="14.25">
      <c r="A88" s="68"/>
      <c r="C88" s="69" t="s">
        <v>359</v>
      </c>
    </row>
  </sheetData>
  <sheetProtection/>
  <mergeCells count="18">
    <mergeCell ref="A4:Q4"/>
    <mergeCell ref="A5:Q5"/>
    <mergeCell ref="A6:Q6"/>
    <mergeCell ref="A7:Q7"/>
    <mergeCell ref="A81:L81"/>
    <mergeCell ref="M19:Q19"/>
    <mergeCell ref="D9:P9"/>
    <mergeCell ref="A14:Q14"/>
    <mergeCell ref="A15:Q15"/>
    <mergeCell ref="A82:L82"/>
    <mergeCell ref="A83:L83"/>
    <mergeCell ref="A19:A20"/>
    <mergeCell ref="B19:B20"/>
    <mergeCell ref="E19:E20"/>
    <mergeCell ref="F19:F20"/>
    <mergeCell ref="G19:L19"/>
    <mergeCell ref="C19:D20"/>
    <mergeCell ref="C21:D21"/>
  </mergeCells>
  <printOptions horizontalCentered="1"/>
  <pageMargins left="0.2362204724409449" right="0.2362204724409449" top="0.7086614173228347" bottom="0.3937007874015748" header="0.31496062992125984" footer="0.31496062992125984"/>
  <pageSetup horizontalDpi="600" verticalDpi="600" orientation="landscape" paperSize="9" scale="67" r:id="rId1"/>
  <headerFooter>
    <oddHeader>&amp;R&amp;10 5. pielikums
Latvijas būvnormatīvam LBN 501-06
"Būvizmaksu noteikšanas kārtība"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43"/>
  <sheetViews>
    <sheetView showZeros="0" zoomScalePageLayoutView="0" workbookViewId="0" topLeftCell="A7">
      <selection activeCell="C33" sqref="C33"/>
    </sheetView>
  </sheetViews>
  <sheetFormatPr defaultColWidth="9.140625" defaultRowHeight="15"/>
  <cols>
    <col min="1" max="1" width="5.57421875" style="1" customWidth="1"/>
    <col min="2" max="2" width="8.8515625" style="1" customWidth="1"/>
    <col min="3" max="3" width="46.8515625" style="1" customWidth="1"/>
    <col min="4" max="4" width="12.00390625" style="1" customWidth="1"/>
    <col min="5" max="5" width="8.7109375" style="1" customWidth="1"/>
    <col min="6" max="6" width="10.28125" style="1" customWidth="1"/>
    <col min="7" max="7" width="9.8515625" style="1" customWidth="1"/>
    <col min="8" max="10" width="10.00390625" style="1" customWidth="1"/>
    <col min="11" max="11" width="11.421875" style="1" customWidth="1"/>
    <col min="12" max="12" width="12.00390625" style="1" customWidth="1"/>
    <col min="13" max="14" width="12.140625" style="1" customWidth="1"/>
    <col min="15" max="15" width="11.8515625" style="1" customWidth="1"/>
    <col min="16" max="16" width="15.00390625" style="1" customWidth="1"/>
    <col min="17" max="16384" width="9.140625" style="1" customWidth="1"/>
  </cols>
  <sheetData>
    <row r="1" ht="15">
      <c r="P1" s="59" t="s">
        <v>342</v>
      </c>
    </row>
    <row r="2" ht="15">
      <c r="P2" s="59" t="s">
        <v>344</v>
      </c>
    </row>
    <row r="3" ht="15">
      <c r="P3" s="59" t="s">
        <v>343</v>
      </c>
    </row>
    <row r="4" spans="1:17" ht="18.75">
      <c r="A4" s="155" t="s">
        <v>345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76"/>
    </row>
    <row r="5" spans="1:17" ht="14.25">
      <c r="A5" s="156" t="s">
        <v>346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77"/>
    </row>
    <row r="6" spans="1:17" ht="15" customHeight="1">
      <c r="A6" s="200" t="s">
        <v>361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130"/>
    </row>
    <row r="7" spans="1:17" ht="15">
      <c r="A7" s="153" t="s">
        <v>348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60"/>
    </row>
    <row r="8" spans="12:17" ht="8.25" customHeight="1">
      <c r="L8" s="19"/>
      <c r="M8" s="28"/>
      <c r="N8" s="28"/>
      <c r="O8" s="28"/>
      <c r="P8" s="28"/>
      <c r="Q8" s="28"/>
    </row>
    <row r="9" spans="3:17" ht="24">
      <c r="C9" s="2" t="s">
        <v>0</v>
      </c>
      <c r="D9" s="154" t="s">
        <v>361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28"/>
    </row>
    <row r="10" spans="3:5" ht="24" customHeight="1">
      <c r="C10" s="2" t="s">
        <v>4</v>
      </c>
      <c r="D10" s="1" t="s">
        <v>347</v>
      </c>
      <c r="E10" s="3"/>
    </row>
    <row r="11" spans="3:7" ht="14.25">
      <c r="C11" s="2" t="s">
        <v>2</v>
      </c>
      <c r="D11" s="62"/>
      <c r="E11" s="80">
        <v>0</v>
      </c>
      <c r="F11" s="62"/>
      <c r="G11" s="62"/>
    </row>
    <row r="12" spans="3:5" ht="14.25">
      <c r="C12" s="2" t="s">
        <v>3</v>
      </c>
      <c r="D12" s="1" t="s">
        <v>349</v>
      </c>
      <c r="E12" s="3">
        <v>0</v>
      </c>
    </row>
    <row r="13" spans="1:16" ht="17.25">
      <c r="A13" s="175" t="s">
        <v>214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</row>
    <row r="14" spans="1:16" ht="19.5">
      <c r="A14" s="192" t="s">
        <v>211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</row>
    <row r="15" ht="9.75" customHeight="1"/>
    <row r="16" spans="1:16" ht="14.25">
      <c r="A16" s="3" t="s">
        <v>46</v>
      </c>
      <c r="N16" s="1" t="s">
        <v>350</v>
      </c>
      <c r="P16" s="62"/>
    </row>
    <row r="17" ht="15.75" thickBot="1"/>
    <row r="18" spans="1:16" ht="14.25">
      <c r="A18" s="187" t="s">
        <v>19</v>
      </c>
      <c r="B18" s="176" t="s">
        <v>20</v>
      </c>
      <c r="C18" s="176" t="s">
        <v>21</v>
      </c>
      <c r="D18" s="190" t="s">
        <v>22</v>
      </c>
      <c r="E18" s="190" t="s">
        <v>23</v>
      </c>
      <c r="F18" s="176" t="s">
        <v>24</v>
      </c>
      <c r="G18" s="176"/>
      <c r="H18" s="176"/>
      <c r="I18" s="176"/>
      <c r="J18" s="176"/>
      <c r="K18" s="176"/>
      <c r="L18" s="176" t="s">
        <v>25</v>
      </c>
      <c r="M18" s="176"/>
      <c r="N18" s="176"/>
      <c r="O18" s="176"/>
      <c r="P18" s="177"/>
    </row>
    <row r="19" spans="1:16" ht="72.75" customHeight="1">
      <c r="A19" s="188"/>
      <c r="B19" s="189"/>
      <c r="C19" s="189"/>
      <c r="D19" s="191"/>
      <c r="E19" s="191"/>
      <c r="F19" s="56" t="s">
        <v>26</v>
      </c>
      <c r="G19" s="56" t="s">
        <v>44</v>
      </c>
      <c r="H19" s="56" t="s">
        <v>36</v>
      </c>
      <c r="I19" s="56" t="s">
        <v>37</v>
      </c>
      <c r="J19" s="56" t="s">
        <v>38</v>
      </c>
      <c r="K19" s="56" t="s">
        <v>39</v>
      </c>
      <c r="L19" s="56" t="s">
        <v>27</v>
      </c>
      <c r="M19" s="56" t="s">
        <v>40</v>
      </c>
      <c r="N19" s="56" t="s">
        <v>41</v>
      </c>
      <c r="O19" s="56" t="s">
        <v>42</v>
      </c>
      <c r="P19" s="31" t="s">
        <v>43</v>
      </c>
    </row>
    <row r="20" spans="1:16" ht="15.75" thickBot="1">
      <c r="A20" s="126">
        <v>1</v>
      </c>
      <c r="B20" s="127">
        <v>2</v>
      </c>
      <c r="C20" s="131">
        <v>3</v>
      </c>
      <c r="D20" s="127">
        <v>4</v>
      </c>
      <c r="E20" s="127">
        <v>5</v>
      </c>
      <c r="F20" s="128">
        <v>6</v>
      </c>
      <c r="G20" s="128">
        <v>7</v>
      </c>
      <c r="H20" s="128">
        <v>8</v>
      </c>
      <c r="I20" s="128">
        <v>9</v>
      </c>
      <c r="J20" s="128">
        <v>10</v>
      </c>
      <c r="K20" s="128">
        <v>11</v>
      </c>
      <c r="L20" s="128">
        <v>12</v>
      </c>
      <c r="M20" s="128">
        <v>13</v>
      </c>
      <c r="N20" s="128">
        <v>14</v>
      </c>
      <c r="O20" s="128">
        <v>15</v>
      </c>
      <c r="P20" s="129">
        <v>16</v>
      </c>
    </row>
    <row r="21" spans="1:16" ht="14.25">
      <c r="A21" s="102">
        <v>1</v>
      </c>
      <c r="B21" s="103"/>
      <c r="C21" s="124" t="s">
        <v>174</v>
      </c>
      <c r="D21" s="103" t="s">
        <v>48</v>
      </c>
      <c r="E21" s="125">
        <v>160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 ht="28.5">
      <c r="A22" s="88">
        <v>2</v>
      </c>
      <c r="B22" s="89"/>
      <c r="C22" s="94" t="s">
        <v>175</v>
      </c>
      <c r="D22" s="89" t="s">
        <v>52</v>
      </c>
      <c r="E22" s="95">
        <v>24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1:16" ht="15">
      <c r="A23" s="88">
        <v>3</v>
      </c>
      <c r="B23" s="89"/>
      <c r="C23" s="94" t="s">
        <v>176</v>
      </c>
      <c r="D23" s="89" t="s">
        <v>52</v>
      </c>
      <c r="E23" s="95">
        <v>8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5">
      <c r="A24" s="88">
        <v>4</v>
      </c>
      <c r="B24" s="89"/>
      <c r="C24" s="94" t="s">
        <v>177</v>
      </c>
      <c r="D24" s="89" t="s">
        <v>52</v>
      </c>
      <c r="E24" s="95">
        <v>24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30">
      <c r="A25" s="88">
        <v>5</v>
      </c>
      <c r="B25" s="89"/>
      <c r="C25" s="100" t="s">
        <v>402</v>
      </c>
      <c r="D25" s="89" t="s">
        <v>52</v>
      </c>
      <c r="E25" s="89">
        <v>8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4.25">
      <c r="A26" s="88">
        <v>6</v>
      </c>
      <c r="B26" s="89"/>
      <c r="C26" s="94" t="s">
        <v>178</v>
      </c>
      <c r="D26" s="89" t="s">
        <v>52</v>
      </c>
      <c r="E26" s="95">
        <v>2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5">
      <c r="A27" s="88">
        <v>7</v>
      </c>
      <c r="B27" s="89"/>
      <c r="C27" s="94" t="s">
        <v>173</v>
      </c>
      <c r="D27" s="89" t="s">
        <v>172</v>
      </c>
      <c r="E27" s="95">
        <v>1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4.25">
      <c r="A28" s="88">
        <v>8</v>
      </c>
      <c r="B28" s="89"/>
      <c r="C28" s="94" t="s">
        <v>179</v>
      </c>
      <c r="D28" s="89" t="s">
        <v>48</v>
      </c>
      <c r="E28" s="95">
        <v>240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4.25">
      <c r="A29" s="88">
        <v>9</v>
      </c>
      <c r="B29" s="89"/>
      <c r="C29" s="94" t="s">
        <v>180</v>
      </c>
      <c r="D29" s="89" t="s">
        <v>48</v>
      </c>
      <c r="E29" s="95">
        <v>145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4.25">
      <c r="A30" s="88">
        <v>10</v>
      </c>
      <c r="B30" s="89"/>
      <c r="C30" s="94" t="s">
        <v>181</v>
      </c>
      <c r="D30" s="89" t="s">
        <v>52</v>
      </c>
      <c r="E30" s="89">
        <v>15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28.5">
      <c r="A31" s="88">
        <v>11</v>
      </c>
      <c r="B31" s="89"/>
      <c r="C31" s="100" t="s">
        <v>403</v>
      </c>
      <c r="D31" s="89" t="s">
        <v>52</v>
      </c>
      <c r="E31" s="89">
        <v>190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28.5">
      <c r="A32" s="88">
        <v>12</v>
      </c>
      <c r="B32" s="89"/>
      <c r="C32" s="100" t="s">
        <v>405</v>
      </c>
      <c r="D32" s="89" t="s">
        <v>52</v>
      </c>
      <c r="E32" s="89">
        <v>150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28.5">
      <c r="A33" s="88">
        <v>13</v>
      </c>
      <c r="B33" s="89"/>
      <c r="C33" s="100" t="s">
        <v>404</v>
      </c>
      <c r="D33" s="89" t="s">
        <v>52</v>
      </c>
      <c r="E33" s="89">
        <v>8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28.5">
      <c r="A34" s="88">
        <v>14</v>
      </c>
      <c r="B34" s="89"/>
      <c r="C34" s="100" t="s">
        <v>406</v>
      </c>
      <c r="D34" s="89" t="s">
        <v>52</v>
      </c>
      <c r="E34" s="95">
        <v>15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5" thickBot="1">
      <c r="A35" s="88">
        <v>15</v>
      </c>
      <c r="B35" s="89"/>
      <c r="C35" s="94" t="s">
        <v>300</v>
      </c>
      <c r="D35" s="89" t="s">
        <v>48</v>
      </c>
      <c r="E35" s="95">
        <v>132.8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4.25">
      <c r="A36" s="178" t="s">
        <v>8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80"/>
      <c r="L36" s="21"/>
      <c r="M36" s="21"/>
      <c r="N36" s="21"/>
      <c r="O36" s="21"/>
      <c r="P36" s="4"/>
    </row>
    <row r="37" spans="1:16" ht="14.25">
      <c r="A37" s="181" t="s">
        <v>1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3"/>
      <c r="L37" s="27"/>
      <c r="M37" s="22"/>
      <c r="N37" s="22"/>
      <c r="O37" s="22"/>
      <c r="P37" s="7"/>
    </row>
    <row r="38" spans="1:16" ht="15" thickBot="1">
      <c r="A38" s="184" t="s">
        <v>28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6"/>
      <c r="L38" s="20"/>
      <c r="M38" s="23"/>
      <c r="N38" s="23"/>
      <c r="O38" s="23"/>
      <c r="P38" s="24"/>
    </row>
    <row r="40" spans="1:16" ht="14.25">
      <c r="A40" s="65" t="s">
        <v>352</v>
      </c>
      <c r="B40" s="120"/>
      <c r="C40" s="61"/>
      <c r="D40" s="3"/>
      <c r="O40" s="25"/>
      <c r="P40" s="26"/>
    </row>
    <row r="41" spans="1:11" ht="14.25">
      <c r="A41" s="68"/>
      <c r="C41" s="69" t="s">
        <v>353</v>
      </c>
      <c r="J41" s="2"/>
      <c r="K41" s="3"/>
    </row>
    <row r="42" spans="1:4" ht="14.25">
      <c r="A42" s="65" t="s">
        <v>10</v>
      </c>
      <c r="B42" s="121"/>
      <c r="C42" s="61"/>
      <c r="D42" s="3"/>
    </row>
    <row r="43" spans="1:3" ht="14.25">
      <c r="A43" s="68"/>
      <c r="C43" s="69" t="s">
        <v>359</v>
      </c>
    </row>
  </sheetData>
  <sheetProtection/>
  <autoFilter ref="C13:C41"/>
  <mergeCells count="17">
    <mergeCell ref="D9:P9"/>
    <mergeCell ref="A4:P4"/>
    <mergeCell ref="A5:P5"/>
    <mergeCell ref="A6:P6"/>
    <mergeCell ref="A7:P7"/>
    <mergeCell ref="A36:K36"/>
    <mergeCell ref="A37:K37"/>
    <mergeCell ref="A38:K38"/>
    <mergeCell ref="A13:P13"/>
    <mergeCell ref="A14:P14"/>
    <mergeCell ref="A18:A19"/>
    <mergeCell ref="B18:B19"/>
    <mergeCell ref="C18:C19"/>
    <mergeCell ref="D18:D19"/>
    <mergeCell ref="E18:E19"/>
    <mergeCell ref="F18:K18"/>
    <mergeCell ref="L18:P18"/>
  </mergeCells>
  <printOptions horizontalCentered="1"/>
  <pageMargins left="0.2362204724409449" right="0.2362204724409449" top="0.7086614173228347" bottom="0.3937007874015748" header="0.31496062992125984" footer="0.31496062992125984"/>
  <pageSetup horizontalDpi="600" verticalDpi="600" orientation="landscape" paperSize="9" scale="67" r:id="rId1"/>
  <headerFooter>
    <oddHeader>&amp;R&amp;10 5. pielikums
Latvijas būvnormatīvam LBN 501-06
"Būvizmaksu noteikšanas kārtība"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119"/>
  <sheetViews>
    <sheetView showZeros="0" zoomScalePageLayoutView="0" workbookViewId="0" topLeftCell="A1">
      <selection activeCell="D116" sqref="D116"/>
    </sheetView>
  </sheetViews>
  <sheetFormatPr defaultColWidth="9.140625" defaultRowHeight="15"/>
  <cols>
    <col min="1" max="1" width="5.57421875" style="1" customWidth="1"/>
    <col min="2" max="2" width="8.8515625" style="1" customWidth="1"/>
    <col min="3" max="3" width="46.8515625" style="1" customWidth="1"/>
    <col min="4" max="4" width="12.00390625" style="1" customWidth="1"/>
    <col min="5" max="5" width="8.7109375" style="1" customWidth="1"/>
    <col min="6" max="6" width="10.28125" style="1" customWidth="1"/>
    <col min="7" max="7" width="9.8515625" style="1" customWidth="1"/>
    <col min="8" max="10" width="10.00390625" style="1" customWidth="1"/>
    <col min="11" max="11" width="11.421875" style="1" customWidth="1"/>
    <col min="12" max="12" width="12.00390625" style="1" customWidth="1"/>
    <col min="13" max="14" width="12.140625" style="1" customWidth="1"/>
    <col min="15" max="15" width="11.8515625" style="1" customWidth="1"/>
    <col min="16" max="16" width="15.00390625" style="1" customWidth="1"/>
    <col min="17" max="16384" width="9.140625" style="1" customWidth="1"/>
  </cols>
  <sheetData>
    <row r="1" ht="15">
      <c r="P1" s="59" t="s">
        <v>342</v>
      </c>
    </row>
    <row r="2" ht="15">
      <c r="P2" s="59" t="s">
        <v>344</v>
      </c>
    </row>
    <row r="3" ht="15">
      <c r="P3" s="59" t="s">
        <v>343</v>
      </c>
    </row>
    <row r="4" spans="1:16" ht="18.75">
      <c r="A4" s="155" t="s">
        <v>345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ht="14.25">
      <c r="A5" s="156" t="s">
        <v>346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ht="14.25">
      <c r="A6" s="200" t="s">
        <v>361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ht="15">
      <c r="A7" s="153" t="s">
        <v>348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2:16" ht="8.25" customHeight="1">
      <c r="L8" s="19"/>
      <c r="M8" s="28"/>
      <c r="N8" s="28"/>
      <c r="O8" s="28"/>
      <c r="P8" s="28"/>
    </row>
    <row r="9" spans="3:16" ht="14.25">
      <c r="C9" s="2" t="s">
        <v>0</v>
      </c>
      <c r="D9" s="154" t="s">
        <v>361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3:5" ht="14.25">
      <c r="C10" s="2" t="s">
        <v>4</v>
      </c>
      <c r="D10" s="1" t="s">
        <v>347</v>
      </c>
      <c r="E10" s="3"/>
    </row>
    <row r="11" spans="3:7" ht="14.25">
      <c r="C11" s="2" t="s">
        <v>2</v>
      </c>
      <c r="D11" s="62"/>
      <c r="E11" s="80">
        <v>0</v>
      </c>
      <c r="F11" s="62"/>
      <c r="G11" s="62"/>
    </row>
    <row r="12" spans="3:5" ht="14.25">
      <c r="C12" s="2" t="s">
        <v>3</v>
      </c>
      <c r="D12" s="1" t="s">
        <v>349</v>
      </c>
      <c r="E12" s="3">
        <v>0</v>
      </c>
    </row>
    <row r="13" ht="3.75" customHeight="1"/>
    <row r="14" spans="1:16" ht="17.25">
      <c r="A14" s="175" t="s">
        <v>252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</row>
    <row r="15" spans="1:16" ht="19.5">
      <c r="A15" s="192" t="s">
        <v>253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</row>
    <row r="16" spans="11:16" ht="9" customHeight="1">
      <c r="K16" s="19"/>
      <c r="L16" s="28"/>
      <c r="M16" s="28"/>
      <c r="N16" s="28"/>
      <c r="O16" s="28"/>
      <c r="P16" s="28"/>
    </row>
    <row r="17" spans="1:16" ht="14.25">
      <c r="A17" s="3" t="s">
        <v>46</v>
      </c>
      <c r="N17" s="1" t="s">
        <v>350</v>
      </c>
      <c r="P17" s="62"/>
    </row>
    <row r="18" ht="15.75" thickBot="1"/>
    <row r="19" spans="1:16" ht="14.25">
      <c r="A19" s="187" t="s">
        <v>19</v>
      </c>
      <c r="B19" s="176" t="s">
        <v>20</v>
      </c>
      <c r="C19" s="176" t="s">
        <v>21</v>
      </c>
      <c r="D19" s="190" t="s">
        <v>22</v>
      </c>
      <c r="E19" s="190" t="s">
        <v>23</v>
      </c>
      <c r="F19" s="176" t="s">
        <v>24</v>
      </c>
      <c r="G19" s="176"/>
      <c r="H19" s="176"/>
      <c r="I19" s="176"/>
      <c r="J19" s="176"/>
      <c r="K19" s="176"/>
      <c r="L19" s="176" t="s">
        <v>25</v>
      </c>
      <c r="M19" s="176"/>
      <c r="N19" s="176"/>
      <c r="O19" s="176"/>
      <c r="P19" s="177"/>
    </row>
    <row r="20" spans="1:16" ht="72.75" customHeight="1">
      <c r="A20" s="188"/>
      <c r="B20" s="189"/>
      <c r="C20" s="189"/>
      <c r="D20" s="191"/>
      <c r="E20" s="191"/>
      <c r="F20" s="56" t="s">
        <v>26</v>
      </c>
      <c r="G20" s="56" t="s">
        <v>44</v>
      </c>
      <c r="H20" s="56" t="s">
        <v>36</v>
      </c>
      <c r="I20" s="56" t="s">
        <v>37</v>
      </c>
      <c r="J20" s="56" t="s">
        <v>38</v>
      </c>
      <c r="K20" s="56" t="s">
        <v>39</v>
      </c>
      <c r="L20" s="56" t="s">
        <v>27</v>
      </c>
      <c r="M20" s="56" t="s">
        <v>40</v>
      </c>
      <c r="N20" s="56" t="s">
        <v>41</v>
      </c>
      <c r="O20" s="56" t="s">
        <v>42</v>
      </c>
      <c r="P20" s="31" t="s">
        <v>43</v>
      </c>
    </row>
    <row r="21" spans="1:16" ht="15.75" thickBot="1">
      <c r="A21" s="126">
        <v>1</v>
      </c>
      <c r="B21" s="127">
        <v>2</v>
      </c>
      <c r="C21" s="132">
        <v>3</v>
      </c>
      <c r="D21" s="127">
        <v>4</v>
      </c>
      <c r="E21" s="127">
        <v>5</v>
      </c>
      <c r="F21" s="128">
        <v>6</v>
      </c>
      <c r="G21" s="128">
        <v>7</v>
      </c>
      <c r="H21" s="128">
        <v>8</v>
      </c>
      <c r="I21" s="128">
        <v>9</v>
      </c>
      <c r="J21" s="128">
        <v>10</v>
      </c>
      <c r="K21" s="128">
        <v>11</v>
      </c>
      <c r="L21" s="128">
        <v>12</v>
      </c>
      <c r="M21" s="128">
        <v>13</v>
      </c>
      <c r="N21" s="128">
        <v>14</v>
      </c>
      <c r="O21" s="128">
        <v>15</v>
      </c>
      <c r="P21" s="129">
        <v>16</v>
      </c>
    </row>
    <row r="22" spans="1:16" ht="14.25">
      <c r="A22" s="133"/>
      <c r="B22" s="134"/>
      <c r="C22" s="136" t="s">
        <v>389</v>
      </c>
      <c r="D22" s="134"/>
      <c r="E22" s="134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6" ht="14.25">
      <c r="A23" s="88">
        <v>1</v>
      </c>
      <c r="B23" s="89"/>
      <c r="C23" s="94" t="s">
        <v>255</v>
      </c>
      <c r="D23" s="89" t="s">
        <v>48</v>
      </c>
      <c r="E23" s="95">
        <v>23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4.25">
      <c r="A24" s="88">
        <v>2</v>
      </c>
      <c r="B24" s="89"/>
      <c r="C24" s="94" t="s">
        <v>256</v>
      </c>
      <c r="D24" s="89" t="s">
        <v>48</v>
      </c>
      <c r="E24" s="95">
        <v>60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4.25">
      <c r="A25" s="88">
        <v>3</v>
      </c>
      <c r="B25" s="89"/>
      <c r="C25" s="94" t="s">
        <v>257</v>
      </c>
      <c r="D25" s="89" t="s">
        <v>48</v>
      </c>
      <c r="E25" s="95">
        <v>60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5">
      <c r="A26" s="88">
        <v>4</v>
      </c>
      <c r="B26" s="89"/>
      <c r="C26" s="94" t="s">
        <v>258</v>
      </c>
      <c r="D26" s="89" t="s">
        <v>49</v>
      </c>
      <c r="E26" s="89">
        <v>1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28.5">
      <c r="A27" s="88">
        <v>5</v>
      </c>
      <c r="B27" s="89"/>
      <c r="C27" s="94" t="s">
        <v>259</v>
      </c>
      <c r="D27" s="89" t="s">
        <v>48</v>
      </c>
      <c r="E27" s="95">
        <v>23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28.5">
      <c r="A28" s="88">
        <v>6</v>
      </c>
      <c r="B28" s="89"/>
      <c r="C28" s="94" t="s">
        <v>260</v>
      </c>
      <c r="D28" s="89" t="s">
        <v>48</v>
      </c>
      <c r="E28" s="95">
        <v>60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28.5">
      <c r="A29" s="88">
        <v>7</v>
      </c>
      <c r="B29" s="89"/>
      <c r="C29" s="94" t="s">
        <v>261</v>
      </c>
      <c r="D29" s="89" t="s">
        <v>48</v>
      </c>
      <c r="E29" s="95">
        <v>60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4.25">
      <c r="A30" s="88">
        <v>8</v>
      </c>
      <c r="B30" s="89"/>
      <c r="C30" s="94" t="s">
        <v>262</v>
      </c>
      <c r="D30" s="89" t="s">
        <v>52</v>
      </c>
      <c r="E30" s="95">
        <v>5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4.25">
      <c r="A31" s="88">
        <v>9</v>
      </c>
      <c r="B31" s="89"/>
      <c r="C31" s="94" t="s">
        <v>263</v>
      </c>
      <c r="D31" s="89" t="s">
        <v>52</v>
      </c>
      <c r="E31" s="89">
        <v>18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4.25">
      <c r="A32" s="88">
        <v>10</v>
      </c>
      <c r="B32" s="89"/>
      <c r="C32" s="94" t="s">
        <v>264</v>
      </c>
      <c r="D32" s="89" t="s">
        <v>52</v>
      </c>
      <c r="E32" s="89">
        <v>2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4.25">
      <c r="A33" s="88">
        <v>11</v>
      </c>
      <c r="B33" s="89"/>
      <c r="C33" s="94" t="s">
        <v>265</v>
      </c>
      <c r="D33" s="89" t="s">
        <v>49</v>
      </c>
      <c r="E33" s="89">
        <v>1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28.5">
      <c r="A34" s="88">
        <v>12</v>
      </c>
      <c r="B34" s="89"/>
      <c r="C34" s="94" t="s">
        <v>266</v>
      </c>
      <c r="D34" s="89" t="s">
        <v>49</v>
      </c>
      <c r="E34" s="89">
        <v>1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4.25">
      <c r="A35" s="88"/>
      <c r="B35" s="89"/>
      <c r="C35" s="119" t="s">
        <v>390</v>
      </c>
      <c r="D35" s="89"/>
      <c r="E35" s="95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4.25">
      <c r="A36" s="88">
        <v>1</v>
      </c>
      <c r="B36" s="89"/>
      <c r="C36" s="94" t="s">
        <v>255</v>
      </c>
      <c r="D36" s="89" t="s">
        <v>48</v>
      </c>
      <c r="E36" s="95">
        <v>46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4.25">
      <c r="A37" s="88">
        <v>2</v>
      </c>
      <c r="B37" s="89"/>
      <c r="C37" s="94" t="s">
        <v>256</v>
      </c>
      <c r="D37" s="89" t="s">
        <v>48</v>
      </c>
      <c r="E37" s="89">
        <v>60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4.25">
      <c r="A38" s="88">
        <v>3</v>
      </c>
      <c r="B38" s="89"/>
      <c r="C38" s="94" t="s">
        <v>257</v>
      </c>
      <c r="D38" s="89" t="s">
        <v>48</v>
      </c>
      <c r="E38" s="95">
        <v>60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4.25">
      <c r="A39" s="88">
        <v>4</v>
      </c>
      <c r="B39" s="89"/>
      <c r="C39" s="94" t="s">
        <v>258</v>
      </c>
      <c r="D39" s="89" t="s">
        <v>49</v>
      </c>
      <c r="E39" s="95">
        <v>1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42.75">
      <c r="A40" s="88">
        <v>5</v>
      </c>
      <c r="B40" s="89"/>
      <c r="C40" s="94" t="s">
        <v>267</v>
      </c>
      <c r="D40" s="89" t="s">
        <v>48</v>
      </c>
      <c r="E40" s="95">
        <v>46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42.75">
      <c r="A41" s="88">
        <v>6</v>
      </c>
      <c r="B41" s="89"/>
      <c r="C41" s="94" t="s">
        <v>268</v>
      </c>
      <c r="D41" s="89" t="s">
        <v>48</v>
      </c>
      <c r="E41" s="95">
        <v>60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42.75">
      <c r="A42" s="88">
        <v>7</v>
      </c>
      <c r="B42" s="89"/>
      <c r="C42" s="94" t="s">
        <v>269</v>
      </c>
      <c r="D42" s="89" t="s">
        <v>48</v>
      </c>
      <c r="E42" s="89">
        <v>60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4.25">
      <c r="A43" s="88">
        <v>8</v>
      </c>
      <c r="B43" s="89"/>
      <c r="C43" s="94" t="s">
        <v>262</v>
      </c>
      <c r="D43" s="89" t="s">
        <v>52</v>
      </c>
      <c r="E43" s="89">
        <v>3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4.25">
      <c r="A44" s="88">
        <v>9</v>
      </c>
      <c r="B44" s="89"/>
      <c r="C44" s="94" t="s">
        <v>263</v>
      </c>
      <c r="D44" s="89" t="s">
        <v>52</v>
      </c>
      <c r="E44" s="89">
        <v>18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4.25">
      <c r="A45" s="88">
        <v>10</v>
      </c>
      <c r="B45" s="89"/>
      <c r="C45" s="94" t="s">
        <v>264</v>
      </c>
      <c r="D45" s="89" t="s">
        <v>52</v>
      </c>
      <c r="E45" s="89">
        <v>2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4.25">
      <c r="A46" s="88">
        <v>11</v>
      </c>
      <c r="B46" s="89"/>
      <c r="C46" s="94" t="s">
        <v>265</v>
      </c>
      <c r="D46" s="89" t="s">
        <v>49</v>
      </c>
      <c r="E46" s="95">
        <v>1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28.5">
      <c r="A47" s="88">
        <v>12</v>
      </c>
      <c r="B47" s="89"/>
      <c r="C47" s="94" t="s">
        <v>266</v>
      </c>
      <c r="D47" s="89" t="s">
        <v>49</v>
      </c>
      <c r="E47" s="95">
        <v>1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4.25">
      <c r="A48" s="88"/>
      <c r="B48" s="89"/>
      <c r="C48" s="119" t="s">
        <v>391</v>
      </c>
      <c r="D48" s="89"/>
      <c r="E48" s="89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4.25">
      <c r="A49" s="88">
        <v>1</v>
      </c>
      <c r="B49" s="89"/>
      <c r="C49" s="94" t="s">
        <v>270</v>
      </c>
      <c r="D49" s="89" t="s">
        <v>48</v>
      </c>
      <c r="E49" s="95">
        <v>46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4.25">
      <c r="A50" s="88">
        <v>2</v>
      </c>
      <c r="B50" s="89"/>
      <c r="C50" s="94" t="s">
        <v>257</v>
      </c>
      <c r="D50" s="89" t="s">
        <v>48</v>
      </c>
      <c r="E50" s="95">
        <v>60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4.25">
      <c r="A51" s="88">
        <v>3</v>
      </c>
      <c r="B51" s="89"/>
      <c r="C51" s="94" t="s">
        <v>271</v>
      </c>
      <c r="D51" s="89" t="s">
        <v>48</v>
      </c>
      <c r="E51" s="95">
        <v>60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4.25">
      <c r="A52" s="88">
        <v>4</v>
      </c>
      <c r="B52" s="89"/>
      <c r="C52" s="94" t="s">
        <v>258</v>
      </c>
      <c r="D52" s="89" t="s">
        <v>49</v>
      </c>
      <c r="E52" s="95">
        <v>1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42.75">
      <c r="A53" s="88">
        <v>5</v>
      </c>
      <c r="B53" s="89"/>
      <c r="C53" s="94" t="s">
        <v>304</v>
      </c>
      <c r="D53" s="89" t="s">
        <v>48</v>
      </c>
      <c r="E53" s="89">
        <v>46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42.75">
      <c r="A54" s="88">
        <v>6</v>
      </c>
      <c r="B54" s="89"/>
      <c r="C54" s="94" t="s">
        <v>305</v>
      </c>
      <c r="D54" s="89" t="s">
        <v>48</v>
      </c>
      <c r="E54" s="89">
        <v>60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42.75">
      <c r="A55" s="88">
        <v>7</v>
      </c>
      <c r="B55" s="89"/>
      <c r="C55" s="94" t="s">
        <v>306</v>
      </c>
      <c r="D55" s="89" t="s">
        <v>48</v>
      </c>
      <c r="E55" s="89">
        <v>60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4.25">
      <c r="A56" s="88">
        <v>8</v>
      </c>
      <c r="B56" s="89"/>
      <c r="C56" s="94" t="s">
        <v>272</v>
      </c>
      <c r="D56" s="89" t="s">
        <v>52</v>
      </c>
      <c r="E56" s="89">
        <v>3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4.25">
      <c r="A57" s="88">
        <v>9</v>
      </c>
      <c r="B57" s="89"/>
      <c r="C57" s="94" t="s">
        <v>273</v>
      </c>
      <c r="D57" s="89" t="s">
        <v>52</v>
      </c>
      <c r="E57" s="95">
        <v>18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4.25">
      <c r="A58" s="88">
        <v>10</v>
      </c>
      <c r="B58" s="89"/>
      <c r="C58" s="94" t="s">
        <v>274</v>
      </c>
      <c r="D58" s="89" t="s">
        <v>52</v>
      </c>
      <c r="E58" s="89">
        <v>2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4.25">
      <c r="A59" s="88">
        <v>11</v>
      </c>
      <c r="B59" s="89"/>
      <c r="C59" s="94" t="s">
        <v>265</v>
      </c>
      <c r="D59" s="89" t="s">
        <v>49</v>
      </c>
      <c r="E59" s="89">
        <v>1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4.25">
      <c r="A60" s="88">
        <v>12</v>
      </c>
      <c r="B60" s="89"/>
      <c r="C60" s="94" t="s">
        <v>275</v>
      </c>
      <c r="D60" s="89" t="s">
        <v>52</v>
      </c>
      <c r="E60" s="89">
        <v>18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28.5">
      <c r="A61" s="88">
        <v>13</v>
      </c>
      <c r="B61" s="89"/>
      <c r="C61" s="94" t="s">
        <v>266</v>
      </c>
      <c r="D61" s="89" t="s">
        <v>49</v>
      </c>
      <c r="E61" s="89">
        <v>1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4.25">
      <c r="A62" s="88"/>
      <c r="B62" s="89"/>
      <c r="C62" s="119" t="s">
        <v>392</v>
      </c>
      <c r="D62" s="89"/>
      <c r="E62" s="95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4.25">
      <c r="A63" s="88">
        <v>1</v>
      </c>
      <c r="B63" s="89"/>
      <c r="C63" s="94" t="s">
        <v>256</v>
      </c>
      <c r="D63" s="89" t="s">
        <v>48</v>
      </c>
      <c r="E63" s="95">
        <v>126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4.25">
      <c r="A64" s="88">
        <v>2</v>
      </c>
      <c r="B64" s="89"/>
      <c r="C64" s="94" t="s">
        <v>257</v>
      </c>
      <c r="D64" s="89" t="s">
        <v>48</v>
      </c>
      <c r="E64" s="89">
        <v>190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4.25">
      <c r="A65" s="88">
        <v>3</v>
      </c>
      <c r="B65" s="89"/>
      <c r="C65" s="94" t="s">
        <v>271</v>
      </c>
      <c r="D65" s="89" t="s">
        <v>48</v>
      </c>
      <c r="E65" s="95">
        <v>32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4.25">
      <c r="A66" s="88">
        <v>4</v>
      </c>
      <c r="B66" s="89"/>
      <c r="C66" s="94" t="s">
        <v>258</v>
      </c>
      <c r="D66" s="89" t="s">
        <v>49</v>
      </c>
      <c r="E66" s="95">
        <v>1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28.5">
      <c r="A67" s="88">
        <v>5</v>
      </c>
      <c r="B67" s="89"/>
      <c r="C67" s="94" t="s">
        <v>276</v>
      </c>
      <c r="D67" s="89" t="s">
        <v>48</v>
      </c>
      <c r="E67" s="95">
        <v>126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28.5">
      <c r="A68" s="88">
        <v>6</v>
      </c>
      <c r="B68" s="89"/>
      <c r="C68" s="94" t="s">
        <v>277</v>
      </c>
      <c r="D68" s="89" t="s">
        <v>48</v>
      </c>
      <c r="E68" s="95">
        <v>190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28.5">
      <c r="A69" s="88">
        <v>7</v>
      </c>
      <c r="B69" s="89"/>
      <c r="C69" s="94" t="s">
        <v>278</v>
      </c>
      <c r="D69" s="89" t="s">
        <v>48</v>
      </c>
      <c r="E69" s="89">
        <v>32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4.25">
      <c r="A70" s="88">
        <v>8</v>
      </c>
      <c r="B70" s="89"/>
      <c r="C70" s="94" t="s">
        <v>279</v>
      </c>
      <c r="D70" s="89" t="s">
        <v>73</v>
      </c>
      <c r="E70" s="89">
        <v>0.7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4.25">
      <c r="A71" s="88">
        <v>9</v>
      </c>
      <c r="B71" s="89"/>
      <c r="C71" s="94" t="s">
        <v>280</v>
      </c>
      <c r="D71" s="89" t="s">
        <v>52</v>
      </c>
      <c r="E71" s="89">
        <v>84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4.25">
      <c r="A72" s="88">
        <v>10</v>
      </c>
      <c r="B72" s="89"/>
      <c r="C72" s="94" t="s">
        <v>281</v>
      </c>
      <c r="D72" s="89" t="s">
        <v>52</v>
      </c>
      <c r="E72" s="89">
        <v>84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4.25">
      <c r="A73" s="88">
        <v>11</v>
      </c>
      <c r="B73" s="89"/>
      <c r="C73" s="94" t="s">
        <v>265</v>
      </c>
      <c r="D73" s="89" t="s">
        <v>49</v>
      </c>
      <c r="E73" s="95">
        <v>1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4.25">
      <c r="A74" s="88"/>
      <c r="B74" s="89"/>
      <c r="C74" s="119" t="s">
        <v>393</v>
      </c>
      <c r="D74" s="89"/>
      <c r="E74" s="95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4.25">
      <c r="A75" s="88">
        <v>1</v>
      </c>
      <c r="B75" s="89"/>
      <c r="C75" s="94" t="s">
        <v>256</v>
      </c>
      <c r="D75" s="89" t="s">
        <v>48</v>
      </c>
      <c r="E75" s="89">
        <v>126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4.25">
      <c r="A76" s="88">
        <v>2</v>
      </c>
      <c r="B76" s="89"/>
      <c r="C76" s="94" t="s">
        <v>257</v>
      </c>
      <c r="D76" s="89" t="s">
        <v>48</v>
      </c>
      <c r="E76" s="89">
        <v>190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4.25">
      <c r="A77" s="88">
        <v>3</v>
      </c>
      <c r="B77" s="89"/>
      <c r="C77" s="94" t="s">
        <v>271</v>
      </c>
      <c r="D77" s="89" t="s">
        <v>48</v>
      </c>
      <c r="E77" s="89">
        <v>32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4.25">
      <c r="A78" s="88">
        <v>4</v>
      </c>
      <c r="B78" s="89"/>
      <c r="C78" s="94" t="s">
        <v>258</v>
      </c>
      <c r="D78" s="89" t="s">
        <v>49</v>
      </c>
      <c r="E78" s="89">
        <v>1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28.5">
      <c r="A79" s="88">
        <v>5</v>
      </c>
      <c r="B79" s="89"/>
      <c r="C79" s="94" t="s">
        <v>307</v>
      </c>
      <c r="D79" s="89" t="s">
        <v>48</v>
      </c>
      <c r="E79" s="95">
        <v>126</v>
      </c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28.5">
      <c r="A80" s="88">
        <v>6</v>
      </c>
      <c r="B80" s="89"/>
      <c r="C80" s="94" t="s">
        <v>308</v>
      </c>
      <c r="D80" s="89" t="s">
        <v>48</v>
      </c>
      <c r="E80" s="95">
        <v>190</v>
      </c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28.5">
      <c r="A81" s="88">
        <v>7</v>
      </c>
      <c r="B81" s="89"/>
      <c r="C81" s="94" t="s">
        <v>309</v>
      </c>
      <c r="D81" s="89" t="s">
        <v>48</v>
      </c>
      <c r="E81" s="89">
        <v>32</v>
      </c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4.25">
      <c r="A82" s="88">
        <v>8</v>
      </c>
      <c r="B82" s="89"/>
      <c r="C82" s="94" t="s">
        <v>280</v>
      </c>
      <c r="D82" s="89" t="s">
        <v>52</v>
      </c>
      <c r="E82" s="95">
        <v>84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4.25">
      <c r="A83" s="88">
        <v>9</v>
      </c>
      <c r="B83" s="89"/>
      <c r="C83" s="94" t="s">
        <v>282</v>
      </c>
      <c r="D83" s="89" t="s">
        <v>52</v>
      </c>
      <c r="E83" s="95">
        <v>84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4.25">
      <c r="A84" s="88">
        <v>10</v>
      </c>
      <c r="B84" s="89"/>
      <c r="C84" s="94" t="s">
        <v>265</v>
      </c>
      <c r="D84" s="89" t="s">
        <v>49</v>
      </c>
      <c r="E84" s="95">
        <v>1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4.25">
      <c r="A85" s="88">
        <v>11</v>
      </c>
      <c r="B85" s="89"/>
      <c r="C85" s="94" t="s">
        <v>283</v>
      </c>
      <c r="D85" s="89" t="s">
        <v>49</v>
      </c>
      <c r="E85" s="95">
        <v>84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4.25">
      <c r="A86" s="88">
        <v>12</v>
      </c>
      <c r="B86" s="89"/>
      <c r="C86" s="94" t="s">
        <v>284</v>
      </c>
      <c r="D86" s="89" t="s">
        <v>49</v>
      </c>
      <c r="E86" s="89">
        <v>84</v>
      </c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4.25">
      <c r="A87" s="88">
        <v>13</v>
      </c>
      <c r="B87" s="89"/>
      <c r="C87" s="94" t="s">
        <v>285</v>
      </c>
      <c r="D87" s="89" t="s">
        <v>49</v>
      </c>
      <c r="E87" s="89">
        <v>84</v>
      </c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4.25">
      <c r="A88" s="88"/>
      <c r="B88" s="89"/>
      <c r="C88" s="119" t="s">
        <v>394</v>
      </c>
      <c r="D88" s="89"/>
      <c r="E88" s="89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4.25">
      <c r="A89" s="88">
        <v>1</v>
      </c>
      <c r="B89" s="89"/>
      <c r="C89" s="94" t="s">
        <v>257</v>
      </c>
      <c r="D89" s="89" t="s">
        <v>48</v>
      </c>
      <c r="E89" s="89">
        <v>175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4.25">
      <c r="A90" s="88">
        <v>2</v>
      </c>
      <c r="B90" s="89"/>
      <c r="C90" s="94" t="s">
        <v>271</v>
      </c>
      <c r="D90" s="89" t="s">
        <v>48</v>
      </c>
      <c r="E90" s="95">
        <v>175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4.25">
      <c r="A91" s="88">
        <v>3</v>
      </c>
      <c r="B91" s="89"/>
      <c r="C91" s="94" t="s">
        <v>258</v>
      </c>
      <c r="D91" s="89" t="s">
        <v>49</v>
      </c>
      <c r="E91" s="95">
        <v>1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28.5">
      <c r="A92" s="88">
        <v>4</v>
      </c>
      <c r="B92" s="89"/>
      <c r="C92" s="94" t="s">
        <v>308</v>
      </c>
      <c r="D92" s="89" t="s">
        <v>48</v>
      </c>
      <c r="E92" s="89">
        <v>160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28.5">
      <c r="A93" s="88">
        <v>5</v>
      </c>
      <c r="B93" s="89"/>
      <c r="C93" s="94" t="s">
        <v>309</v>
      </c>
      <c r="D93" s="89" t="s">
        <v>48</v>
      </c>
      <c r="E93" s="95">
        <v>160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4.25">
      <c r="A94" s="88">
        <v>6</v>
      </c>
      <c r="B94" s="89"/>
      <c r="C94" s="94" t="s">
        <v>286</v>
      </c>
      <c r="D94" s="89" t="s">
        <v>52</v>
      </c>
      <c r="E94" s="95">
        <v>42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4.25">
      <c r="A95" s="88">
        <v>7</v>
      </c>
      <c r="B95" s="89"/>
      <c r="C95" s="94" t="s">
        <v>287</v>
      </c>
      <c r="D95" s="89" t="s">
        <v>49</v>
      </c>
      <c r="E95" s="95">
        <v>1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</row>
    <row r="96" spans="1:16" ht="14.25">
      <c r="A96" s="88">
        <v>8</v>
      </c>
      <c r="B96" s="89"/>
      <c r="C96" s="94" t="s">
        <v>265</v>
      </c>
      <c r="D96" s="89" t="s">
        <v>49</v>
      </c>
      <c r="E96" s="95">
        <v>1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</row>
    <row r="97" spans="1:16" ht="14.25">
      <c r="A97" s="88"/>
      <c r="B97" s="89"/>
      <c r="C97" s="119" t="s">
        <v>288</v>
      </c>
      <c r="D97" s="89"/>
      <c r="E97" s="89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</row>
    <row r="98" spans="1:16" ht="28.5">
      <c r="A98" s="88">
        <v>1</v>
      </c>
      <c r="B98" s="89"/>
      <c r="C98" s="94" t="s">
        <v>289</v>
      </c>
      <c r="D98" s="89" t="s">
        <v>48</v>
      </c>
      <c r="E98" s="89">
        <v>100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</row>
    <row r="99" spans="1:16" ht="14.25">
      <c r="A99" s="88">
        <v>2</v>
      </c>
      <c r="B99" s="89"/>
      <c r="C99" s="94" t="s">
        <v>290</v>
      </c>
      <c r="D99" s="89" t="s">
        <v>48</v>
      </c>
      <c r="E99" s="89">
        <v>14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</row>
    <row r="100" spans="1:16" ht="14.25">
      <c r="A100" s="88">
        <v>3</v>
      </c>
      <c r="B100" s="89"/>
      <c r="C100" s="94" t="s">
        <v>291</v>
      </c>
      <c r="D100" s="89" t="s">
        <v>49</v>
      </c>
      <c r="E100" s="89">
        <v>1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</row>
    <row r="101" spans="1:16" ht="14.25">
      <c r="A101" s="88">
        <v>4</v>
      </c>
      <c r="B101" s="89"/>
      <c r="C101" s="94" t="s">
        <v>292</v>
      </c>
      <c r="D101" s="89" t="s">
        <v>49</v>
      </c>
      <c r="E101" s="95">
        <v>9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</row>
    <row r="102" spans="1:16" ht="14.25">
      <c r="A102" s="88">
        <v>5</v>
      </c>
      <c r="B102" s="89"/>
      <c r="C102" s="94" t="s">
        <v>293</v>
      </c>
      <c r="D102" s="89" t="s">
        <v>49</v>
      </c>
      <c r="E102" s="95">
        <v>18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</row>
    <row r="103" spans="1:16" ht="14.25">
      <c r="A103" s="88">
        <v>6</v>
      </c>
      <c r="B103" s="89"/>
      <c r="C103" s="94" t="s">
        <v>294</v>
      </c>
      <c r="D103" s="89" t="s">
        <v>49</v>
      </c>
      <c r="E103" s="89">
        <v>1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</row>
    <row r="104" spans="1:16" ht="14.25">
      <c r="A104" s="88">
        <v>7</v>
      </c>
      <c r="B104" s="89"/>
      <c r="C104" s="94" t="s">
        <v>295</v>
      </c>
      <c r="D104" s="89" t="s">
        <v>49</v>
      </c>
      <c r="E104" s="95">
        <v>3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</row>
    <row r="105" spans="1:16" ht="14.25">
      <c r="A105" s="88"/>
      <c r="B105" s="89"/>
      <c r="C105" s="119" t="s">
        <v>395</v>
      </c>
      <c r="D105" s="89"/>
      <c r="E105" s="95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</row>
    <row r="106" spans="1:16" ht="28.5">
      <c r="A106" s="88">
        <v>1</v>
      </c>
      <c r="B106" s="89"/>
      <c r="C106" s="100" t="s">
        <v>407</v>
      </c>
      <c r="D106" s="89" t="s">
        <v>48</v>
      </c>
      <c r="E106" s="95">
        <v>335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</row>
    <row r="107" spans="1:16" ht="14.25">
      <c r="A107" s="88">
        <v>2</v>
      </c>
      <c r="B107" s="89"/>
      <c r="C107" s="94" t="s">
        <v>296</v>
      </c>
      <c r="D107" s="89" t="s">
        <v>49</v>
      </c>
      <c r="E107" s="95">
        <v>1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</row>
    <row r="108" spans="1:16" ht="14.25">
      <c r="A108" s="88">
        <v>3</v>
      </c>
      <c r="B108" s="89"/>
      <c r="C108" s="94" t="s">
        <v>297</v>
      </c>
      <c r="D108" s="89" t="s">
        <v>49</v>
      </c>
      <c r="E108" s="89">
        <v>54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</row>
    <row r="109" spans="1:16" ht="14.25">
      <c r="A109" s="88">
        <v>4</v>
      </c>
      <c r="B109" s="89"/>
      <c r="C109" s="94" t="s">
        <v>298</v>
      </c>
      <c r="D109" s="89" t="s">
        <v>52</v>
      </c>
      <c r="E109" s="89">
        <v>90</v>
      </c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</row>
    <row r="110" spans="1:16" ht="14.25">
      <c r="A110" s="88">
        <v>5</v>
      </c>
      <c r="B110" s="89"/>
      <c r="C110" s="94" t="s">
        <v>265</v>
      </c>
      <c r="D110" s="89" t="s">
        <v>49</v>
      </c>
      <c r="E110" s="89">
        <v>1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1:16" ht="15" thickBot="1">
      <c r="A111" s="88">
        <v>6</v>
      </c>
      <c r="B111" s="89"/>
      <c r="C111" s="94" t="s">
        <v>299</v>
      </c>
      <c r="D111" s="89" t="s">
        <v>52</v>
      </c>
      <c r="E111" s="89">
        <v>18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1:16" ht="14.25">
      <c r="A112" s="178" t="s">
        <v>8</v>
      </c>
      <c r="B112" s="179"/>
      <c r="C112" s="179"/>
      <c r="D112" s="179"/>
      <c r="E112" s="179"/>
      <c r="F112" s="179"/>
      <c r="G112" s="179"/>
      <c r="H112" s="179"/>
      <c r="I112" s="179"/>
      <c r="J112" s="179"/>
      <c r="K112" s="180"/>
      <c r="L112" s="21"/>
      <c r="M112" s="21"/>
      <c r="N112" s="21"/>
      <c r="O112" s="21"/>
      <c r="P112" s="4"/>
    </row>
    <row r="113" spans="1:16" ht="14.25">
      <c r="A113" s="181" t="s">
        <v>1</v>
      </c>
      <c r="B113" s="182"/>
      <c r="C113" s="182"/>
      <c r="D113" s="182"/>
      <c r="E113" s="182"/>
      <c r="F113" s="182"/>
      <c r="G113" s="182"/>
      <c r="H113" s="182"/>
      <c r="I113" s="182"/>
      <c r="J113" s="182"/>
      <c r="K113" s="183"/>
      <c r="L113" s="27"/>
      <c r="M113" s="22"/>
      <c r="N113" s="22"/>
      <c r="O113" s="22"/>
      <c r="P113" s="7"/>
    </row>
    <row r="114" spans="1:16" ht="15" thickBot="1">
      <c r="A114" s="184" t="s">
        <v>28</v>
      </c>
      <c r="B114" s="185"/>
      <c r="C114" s="185"/>
      <c r="D114" s="185"/>
      <c r="E114" s="185"/>
      <c r="F114" s="185"/>
      <c r="G114" s="185"/>
      <c r="H114" s="185"/>
      <c r="I114" s="185"/>
      <c r="J114" s="185"/>
      <c r="K114" s="186"/>
      <c r="L114" s="20"/>
      <c r="M114" s="23"/>
      <c r="N114" s="23"/>
      <c r="O114" s="23"/>
      <c r="P114" s="24"/>
    </row>
    <row r="116" spans="1:16" ht="14.25">
      <c r="A116" s="65" t="s">
        <v>352</v>
      </c>
      <c r="B116" s="120"/>
      <c r="C116" s="61"/>
      <c r="D116" s="3"/>
      <c r="O116" s="25"/>
      <c r="P116" s="26"/>
    </row>
    <row r="117" spans="1:11" ht="14.25">
      <c r="A117" s="68"/>
      <c r="C117" s="69" t="s">
        <v>353</v>
      </c>
      <c r="J117" s="2"/>
      <c r="K117" s="3"/>
    </row>
    <row r="118" spans="1:4" ht="14.25">
      <c r="A118" s="65" t="s">
        <v>10</v>
      </c>
      <c r="B118" s="121"/>
      <c r="C118" s="61"/>
      <c r="D118" s="3"/>
    </row>
    <row r="119" spans="1:3" ht="14.25">
      <c r="A119" s="68"/>
      <c r="C119" s="69" t="s">
        <v>359</v>
      </c>
    </row>
  </sheetData>
  <sheetProtection/>
  <mergeCells count="17">
    <mergeCell ref="A4:P4"/>
    <mergeCell ref="A5:P5"/>
    <mergeCell ref="A6:P6"/>
    <mergeCell ref="A7:P7"/>
    <mergeCell ref="D9:P9"/>
    <mergeCell ref="A112:K112"/>
    <mergeCell ref="A113:K113"/>
    <mergeCell ref="A114:K114"/>
    <mergeCell ref="A14:P14"/>
    <mergeCell ref="A15:P15"/>
    <mergeCell ref="A19:A20"/>
    <mergeCell ref="B19:B20"/>
    <mergeCell ref="C19:C20"/>
    <mergeCell ref="D19:D20"/>
    <mergeCell ref="E19:E20"/>
    <mergeCell ref="F19:K19"/>
    <mergeCell ref="L19:P19"/>
  </mergeCells>
  <printOptions horizontalCentered="1"/>
  <pageMargins left="0.2362204724409449" right="0.2362204724409449" top="0.7086614173228347" bottom="0.3937007874015748" header="0.31496062992125984" footer="0.31496062992125984"/>
  <pageSetup cellComments="asDisplayed" horizontalDpi="600" verticalDpi="600" orientation="landscape" paperSize="9" scale="67" r:id="rId1"/>
  <headerFooter>
    <oddHeader>&amp;R&amp;10 5. pielikums
Latvijas būvnormatīvam LBN 501-06
"Būvizmaksu noteikšanas kārtība"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Irina</cp:lastModifiedBy>
  <cp:lastPrinted>2017-03-16T14:10:52Z</cp:lastPrinted>
  <dcterms:created xsi:type="dcterms:W3CDTF">2012-04-28T13:36:36Z</dcterms:created>
  <dcterms:modified xsi:type="dcterms:W3CDTF">2017-04-27T14:41:00Z</dcterms:modified>
  <cp:category/>
  <cp:version/>
  <cp:contentType/>
  <cp:contentStatus/>
</cp:coreProperties>
</file>